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640" windowWidth="15600" windowHeight="10395" firstSheet="1" activeTab="1"/>
  </bookViews>
  <sheets>
    <sheet name="マニュアル" sheetId="1" r:id="rId1"/>
    <sheet name="Rieki" sheetId="2" r:id="rId2"/>
  </sheets>
  <externalReferences>
    <externalReference r:id="rId5"/>
  </externalReferences>
  <definedNames>
    <definedName name="BrowserTitle">'Rieki'!$W$5</definedName>
    <definedName name="_xlnm.Print_Area" localSheetId="1">'Rieki'!$C$10:$R$85</definedName>
    <definedName name="商品とコード" hidden="1">'[1]Code'!$H$9:$J$24</definedName>
  </definedNames>
  <calcPr fullCalcOnLoad="1"/>
</workbook>
</file>

<file path=xl/comments2.xml><?xml version="1.0" encoding="utf-8"?>
<comments xmlns="http://schemas.openxmlformats.org/spreadsheetml/2006/main">
  <authors>
    <author>miyamori</author>
    <author>microlab</author>
    <author>jinson</author>
    <author>miya</author>
  </authors>
  <commentList>
    <comment ref="B7" authorId="0">
      <text>
        <r>
          <rPr>
            <sz val="9"/>
            <rFont val="ＭＳ Ｐゴシック"/>
            <family val="3"/>
          </rPr>
          <t xml:space="preserve">ブック名
</t>
        </r>
      </text>
    </comment>
    <comment ref="D7" authorId="0">
      <text>
        <r>
          <rPr>
            <b/>
            <sz val="9"/>
            <rFont val="ＭＳ Ｐゴシック"/>
            <family val="3"/>
          </rPr>
          <t>ブック名</t>
        </r>
      </text>
    </comment>
    <comment ref="A1" authorId="0">
      <text>
        <r>
          <rPr>
            <sz val="9"/>
            <rFont val="ＭＳ Ｐゴシック"/>
            <family val="3"/>
          </rPr>
          <t>固有番号[参照のみ]
R1C1セルには、procgi.exeが生成する重複しない１３桁の正数が設定されます。この固有番号を、XCuteではブラウザーからのリクエストの識別番号として使っています。
この固有番号は、テーブルのキーなどにも利用されます。</t>
        </r>
      </text>
    </comment>
    <comment ref="B1" authorId="0">
      <text>
        <r>
          <rPr>
            <sz val="9"/>
            <rFont val="ＭＳ Ｐゴシック"/>
            <family val="3"/>
          </rPr>
          <t>環境変数やCookieなどの取得
REMOTE_ADDR(クライアントのIPアドレス）やSERVER_ADDRの環境変数とCookieのTestをそれぞれ、R6C5,R7C5,R8C5のセルに取得するには、下記のように本セルに記述します。
REMOTE_ADDR=R6C5|SERVER_ADDR=R7C5|COOKIE=R12C5,TEST</t>
        </r>
      </text>
    </comment>
    <comment ref="C1" authorId="0">
      <text>
        <r>
          <rPr>
            <sz val="9"/>
            <rFont val="ＭＳ Ｐゴシック"/>
            <family val="3"/>
          </rPr>
          <t>procgi.exeのPath[参照のみ]
XCuteのCGIプログラムprocgi.exeとXCute本体でデータ交換するパス（C:\InetPub\procgi\temp)です。
このフォルダーに､クエリーストリングがFirst_z1098771746000.srtなどのファイル名で書き出され､
Excel側でこのファイルを読み取って､HTMLファイルを作成してprocgi.exeに応答します｡</t>
        </r>
      </text>
    </comment>
    <comment ref="D1" authorId="0">
      <text>
        <r>
          <rPr>
            <sz val="9"/>
            <rFont val="ＭＳ Ｐゴシック"/>
            <family val="3"/>
          </rPr>
          <t>Form Method[参照のみ]
Post, Get などのHTTP Methodが書き込まれます。</t>
        </r>
      </text>
    </comment>
    <comment ref="E1" authorId="0">
      <text>
        <r>
          <rPr>
            <sz val="9"/>
            <rFont val="ＭＳ Ｐゴシック"/>
            <family val="3"/>
          </rPr>
          <t>Project Name[参照のみ]
自分のプロジェクト名が書き込まれます。</t>
        </r>
      </text>
    </comment>
    <comment ref="F1" authorId="0">
      <text>
        <r>
          <rPr>
            <sz val="9"/>
            <rFont val="ＭＳ Ｐゴシック"/>
            <family val="3"/>
          </rPr>
          <t>Browser[参照のみ]
ブラウザーの種類が書き込まれます。</t>
        </r>
      </text>
    </comment>
    <comment ref="I1" authorId="0">
      <text>
        <r>
          <rPr>
            <sz val="9"/>
            <rFont val="ＭＳ Ｐゴシック"/>
            <family val="3"/>
          </rPr>
          <t>Setコマンド[参照のみ]
R1C9以降のセルには、メインコマンドと共に指定したSetコマンドが設定されます。</t>
        </r>
      </text>
    </comment>
    <comment ref="A2" authorId="0">
      <text>
        <r>
          <rPr>
            <sz val="9"/>
            <rFont val="ＭＳ Ｐゴシック"/>
            <family val="3"/>
          </rPr>
          <t>HTML文書全体の横方向のAlign
HTML文書全体の横方向のAlignを指定します。 Left, Rightが指定でき、指定なしの時はCenterです。</t>
        </r>
      </text>
    </comment>
    <comment ref="B2" authorId="0">
      <text>
        <r>
          <rPr>
            <sz val="9"/>
            <rFont val="ＭＳ Ｐゴシック"/>
            <family val="3"/>
          </rPr>
          <t>ブラウザへのよりよい対応
ブラウザバグへの対応、入力規則を元にタグ差込を行うときのレベル等を指定できます。
NotIe6LineBugFix, ValidLevel, TagInsertPivot, NotHighSpeedなどのスイッチが指定できます。</t>
        </r>
      </text>
    </comment>
    <comment ref="C2" authorId="0">
      <text>
        <r>
          <rPr>
            <sz val="9"/>
            <rFont val="ＭＳ Ｐゴシック"/>
            <family val="3"/>
          </rPr>
          <t>入力エラーフックとセキュリティ
入力規則のエラーをフックしたり、セキュリティ上問題のある文字のSetを規制できます。
ValidationErr, NoSetCharなどのスイッチが指定できます。</t>
        </r>
      </text>
    </comment>
    <comment ref="D2" authorId="0">
      <text>
        <r>
          <rPr>
            <sz val="9"/>
            <rFont val="ＭＳ Ｐゴシック"/>
            <family val="3"/>
          </rPr>
          <t>キャッシュ制御、プログレスバー
NoCache, ProgressMessなどのスイッチが指定できます。</t>
        </r>
      </text>
    </comment>
    <comment ref="E2" authorId="0">
      <text>
        <r>
          <rPr>
            <sz val="9"/>
            <rFont val="ＭＳ Ｐゴシック"/>
            <family val="3"/>
          </rPr>
          <t>ひな型シートの代わり使うHTMLファイルを指定(Template)
通常は、ExcelのワークシートをHTML変換してブラウザに表示しますが、HTMLエディタなどで作成したHTMLテンプレート・ファイルを使うこともできます。
HTMLテンプレート・ファイルは、C:\InetPub\procgiに配置します。ExcelのワークシートのRyCxセル値を埋め込むには、このテンプレート・ファイルに　_RyCx_　と記述します。
ProWebErr.htmファイルなどはテンプレートの例で、ExcelのR1C1の値が埋め込まれています。</t>
        </r>
      </text>
    </comment>
    <comment ref="F2" authorId="0">
      <text>
        <r>
          <rPr>
            <sz val="9"/>
            <rFont val="ＭＳ Ｐゴシック"/>
            <family val="3"/>
          </rPr>
          <t>エラー・トラップ
処理前半のエラートラップです。 SetコマンドやMyCookieやRunBによるマクロの実行が終了後、WriteReportやReadReportの実行直前のエラーをトラップします。
処理を中断してエラーメッセージをブラウザに表示するには、Message=...と表示します。</t>
        </r>
      </text>
    </comment>
    <comment ref="A3" authorId="0">
      <text>
        <r>
          <rPr>
            <sz val="9"/>
            <rFont val="ＭＳ Ｐゴシック"/>
            <family val="3"/>
          </rPr>
          <t>DataBase Error[参照のみ]
XcuteでWriteReportまたはReadReportを実行した時に発生したエラーメッセージが書き込まれます。
このエラーの大部分は、データベースで発生したものです。</t>
        </r>
      </text>
    </comment>
    <comment ref="B3" authorId="0">
      <text>
        <r>
          <rPr>
            <sz val="9"/>
            <rFont val="ＭＳ Ｐゴシック"/>
            <family val="3"/>
          </rPr>
          <t>Total number[参照のみ]
WriteReport時はテーブルの全レコード数が、ReadReport時は読み取り件数が書き込まれます。</t>
        </r>
      </text>
    </comment>
    <comment ref="C3" authorId="0">
      <text>
        <r>
          <rPr>
            <sz val="9"/>
            <rFont val="ＭＳ Ｐゴシック"/>
            <family val="3"/>
          </rPr>
          <t>Start or Update number[参照のみ]
WriteReport時は書き始めのレコード番号が、ReadReport時は更新件数が書き込まれます。</t>
        </r>
      </text>
    </comment>
    <comment ref="D3" authorId="0">
      <text>
        <r>
          <rPr>
            <sz val="9"/>
            <rFont val="ＭＳ Ｐゴシック"/>
            <family val="3"/>
          </rPr>
          <t>Output or Insert number[参照のみ]
WriteReport時は書き出したレコード数が、ReadReport時は挿入件数が書き込まれます。</t>
        </r>
      </text>
    </comment>
    <comment ref="E3" authorId="0">
      <text>
        <r>
          <rPr>
            <sz val="9"/>
            <rFont val="ＭＳ Ｐゴシック"/>
            <family val="3"/>
          </rPr>
          <t>Delete number[参照のみ]
ReadReport時の削除件数が書き込まれます。</t>
        </r>
      </text>
    </comment>
    <comment ref="F3" authorId="0">
      <text>
        <r>
          <rPr>
            <sz val="9"/>
            <rFont val="ＭＳ Ｐゴシック"/>
            <family val="3"/>
          </rPr>
          <t>エラー・トラップ
後半のエラートラップで、WriteReportやReadReportの実行直後のエラー・トラップです。
処理を中断してエラーメッセージをブラウザに表示するには、Message=...と表示します。</t>
        </r>
      </text>
    </comment>
    <comment ref="B4" authorId="0">
      <text>
        <r>
          <rPr>
            <b/>
            <sz val="9"/>
            <rFont val="ＭＳ Ｐゴシック"/>
            <family val="3"/>
          </rPr>
          <t>MyCookieを使う時
MYCOOKIE=1
と指定</t>
        </r>
      </text>
    </comment>
    <comment ref="E5" authorId="0">
      <text>
        <r>
          <rPr>
            <b/>
            <sz val="9"/>
            <rFont val="ＭＳ Ｐゴシック"/>
            <family val="3"/>
          </rPr>
          <t>Position</t>
        </r>
      </text>
    </comment>
    <comment ref="F5" authorId="0">
      <text>
        <r>
          <rPr>
            <b/>
            <sz val="9"/>
            <rFont val="ＭＳ Ｐゴシック"/>
            <family val="3"/>
          </rPr>
          <t>EmpNo</t>
        </r>
      </text>
    </comment>
    <comment ref="G5" authorId="0">
      <text>
        <r>
          <rPr>
            <b/>
            <sz val="9"/>
            <rFont val="ＭＳ Ｐゴシック"/>
            <family val="3"/>
          </rPr>
          <t>Division</t>
        </r>
      </text>
    </comment>
    <comment ref="H5" authorId="1">
      <text>
        <r>
          <rPr>
            <b/>
            <sz val="9"/>
            <rFont val="ＭＳ Ｐゴシック"/>
            <family val="3"/>
          </rPr>
          <t>microlab:</t>
        </r>
        <r>
          <rPr>
            <sz val="9"/>
            <rFont val="ＭＳ Ｐゴシック"/>
            <family val="3"/>
          </rPr>
          <t xml:space="preserve">
Host</t>
        </r>
      </text>
    </comment>
    <comment ref="I5" authorId="1">
      <text>
        <r>
          <rPr>
            <sz val="9"/>
            <rFont val="ＭＳ Ｐゴシック"/>
            <family val="3"/>
          </rPr>
          <t>httpは、80
httpsは、443</t>
        </r>
      </text>
    </comment>
    <comment ref="J5" authorId="1">
      <text>
        <r>
          <rPr>
            <b/>
            <sz val="9"/>
            <rFont val="ＭＳ Ｐゴシック"/>
            <family val="3"/>
          </rPr>
          <t>CGI ロケーション</t>
        </r>
        <r>
          <rPr>
            <sz val="9"/>
            <rFont val="ＭＳ Ｐゴシック"/>
            <family val="3"/>
          </rPr>
          <t xml:space="preserve">
/procgiX/procgi.exe</t>
        </r>
      </text>
    </comment>
    <comment ref="L5" authorId="1">
      <text>
        <r>
          <rPr>
            <sz val="9"/>
            <rFont val="ＭＳ Ｐゴシック"/>
            <family val="3"/>
          </rPr>
          <t>プロジェクト名</t>
        </r>
      </text>
    </comment>
    <comment ref="M5" authorId="1">
      <text>
        <r>
          <rPr>
            <sz val="9"/>
            <rFont val="ＭＳ Ｐゴシック"/>
            <family val="3"/>
          </rPr>
          <t xml:space="preserve">送信で使用するメインコマンド
</t>
        </r>
      </text>
    </comment>
    <comment ref="N5" authorId="1">
      <text>
        <r>
          <rPr>
            <sz val="9"/>
            <rFont val="ＭＳ Ｐゴシック"/>
            <family val="3"/>
          </rPr>
          <t>送受信のタイムアウト（秒）
無指定　１２０秒</t>
        </r>
      </text>
    </comment>
    <comment ref="O5" authorId="2">
      <text>
        <r>
          <rPr>
            <sz val="9"/>
            <rFont val="ＭＳ Ｐゴシック"/>
            <family val="3"/>
          </rPr>
          <t xml:space="preserve">プロトコル
</t>
        </r>
      </text>
    </comment>
    <comment ref="P5" authorId="2">
      <text>
        <r>
          <rPr>
            <sz val="9"/>
            <rFont val="ＭＳ Ｐゴシック"/>
            <family val="3"/>
          </rPr>
          <t>Proxyサーバ名
無指定の場合、IEの設定を使用する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Q5" authorId="2">
      <text>
        <r>
          <rPr>
            <sz val="9"/>
            <rFont val="ＭＳ Ｐゴシック"/>
            <family val="3"/>
          </rPr>
          <t>Proxy port</t>
        </r>
      </text>
    </comment>
    <comment ref="R5" authorId="2">
      <text>
        <r>
          <rPr>
            <sz val="9"/>
            <rFont val="ＭＳ Ｐゴシック"/>
            <family val="3"/>
          </rPr>
          <t>Proxyを使う
Yes or No
Yesの時、右にID,Pass指定出来る。
Noの時でもProxyが設定されていれば、IEのダイアログがでます。</t>
        </r>
      </text>
    </comment>
    <comment ref="S5" authorId="2">
      <text>
        <r>
          <rPr>
            <sz val="9"/>
            <rFont val="ＭＳ Ｐゴシック"/>
            <family val="3"/>
          </rPr>
          <t>Proxy UserID
Proxy Passwordも指定されていると、パスワードダイアログは表示されない。</t>
        </r>
      </text>
    </comment>
    <comment ref="T5" authorId="2">
      <text>
        <r>
          <rPr>
            <sz val="9"/>
            <rFont val="ＭＳ Ｐゴシック"/>
            <family val="3"/>
          </rPr>
          <t xml:space="preserve">Proxy Password
</t>
        </r>
      </text>
    </comment>
    <comment ref="U5" authorId="2">
      <text>
        <r>
          <rPr>
            <sz val="9"/>
            <rFont val="ＭＳ Ｐゴシック"/>
            <family val="3"/>
          </rPr>
          <t>Cookie 
R1C2で*で指定</t>
        </r>
      </text>
    </comment>
    <comment ref="W5" authorId="0">
      <text>
        <r>
          <rPr>
            <b/>
            <sz val="9"/>
            <rFont val="ＭＳ Ｐゴシック"/>
            <family val="3"/>
          </rPr>
          <t>BrowserTitle</t>
        </r>
      </text>
    </comment>
    <comment ref="B6" authorId="0">
      <text>
        <r>
          <rPr>
            <b/>
            <sz val="9"/>
            <rFont val="ＭＳ Ｐゴシック"/>
            <family val="3"/>
          </rPr>
          <t>PDF</t>
        </r>
      </text>
    </comment>
    <comment ref="H6" authorId="0">
      <text>
        <r>
          <rPr>
            <b/>
            <sz val="9"/>
            <rFont val="ＭＳ Ｐゴシック"/>
            <family val="3"/>
          </rPr>
          <t>Browser：戻り先
Excel：戻り先指定できず。</t>
        </r>
      </text>
    </comment>
    <comment ref="K6" authorId="0">
      <text>
        <r>
          <rPr>
            <b/>
            <sz val="9"/>
            <rFont val="ＭＳ Ｐゴシック"/>
            <family val="3"/>
          </rPr>
          <t>送信後のMessage含まれる文字を指定。
これがあれば送信後「戻る」</t>
        </r>
      </text>
    </comment>
    <comment ref="L6" authorId="0">
      <text>
        <r>
          <rPr>
            <b/>
            <sz val="9"/>
            <rFont val="ＭＳ Ｐゴシック"/>
            <family val="3"/>
          </rPr>
          <t>Protect
シート保護の時 Password</t>
        </r>
      </text>
    </comment>
    <comment ref="M6" authorId="0">
      <text>
        <r>
          <rPr>
            <b/>
            <sz val="9"/>
            <rFont val="ＭＳ Ｐゴシック"/>
            <family val="3"/>
          </rPr>
          <t>添付ボタンのQueryString</t>
        </r>
      </text>
    </comment>
    <comment ref="H1" authorId="0">
      <text>
        <r>
          <rPr>
            <sz val="9"/>
            <rFont val="ＭＳ Ｐゴシック"/>
            <family val="3"/>
          </rPr>
          <t>メインコマンド[参照のみ]
R1C8セルには、ブラウザやコマンド連鎖で指定したメインコマンド(WRITEREPORT,READREPORT,WRITESHEET)が設定されます。</t>
        </r>
      </text>
    </comment>
    <comment ref="E6" authorId="0">
      <text>
        <r>
          <rPr>
            <b/>
            <sz val="9"/>
            <rFont val="ＭＳ Ｐゴシック"/>
            <family val="3"/>
          </rPr>
          <t xml:space="preserve">ExcelOpen時 EX
Browser　BR
</t>
        </r>
      </text>
    </comment>
    <comment ref="K5" authorId="1">
      <text>
        <r>
          <rPr>
            <sz val="9"/>
            <rFont val="ＭＳ Ｐゴシック"/>
            <family val="3"/>
          </rPr>
          <t>この範囲内の値を送信
但し、ここはマクロで作る</t>
        </r>
      </text>
    </comment>
    <comment ref="B8" authorId="3">
      <text>
        <r>
          <rPr>
            <b/>
            <sz val="9"/>
            <rFont val="ＭＳ Ｐゴシック"/>
            <family val="3"/>
          </rPr>
          <t xml:space="preserve">送信のスタート行
</t>
        </r>
      </text>
    </comment>
    <comment ref="C8" authorId="3">
      <text>
        <r>
          <rPr>
            <b/>
            <sz val="9"/>
            <rFont val="ＭＳ Ｐゴシック"/>
            <family val="3"/>
          </rPr>
          <t>１レコードの行数</t>
        </r>
      </text>
    </comment>
  </commentList>
</comments>
</file>

<file path=xl/sharedStrings.xml><?xml version="1.0" encoding="utf-8"?>
<sst xmlns="http://schemas.openxmlformats.org/spreadsheetml/2006/main" count="157" uniqueCount="85">
  <si>
    <t>No</t>
  </si>
  <si>
    <t>$$Show</t>
  </si>
  <si>
    <t>NO</t>
  </si>
  <si>
    <t>XCute</t>
  </si>
  <si>
    <t>WriteSheet=Menu</t>
  </si>
  <si>
    <t>Loginを付け MyCookieを有効にするにはR4C2セルに MYCOOKIE=1 と指定する。（Login.plsはExcelOpenフォルダーにあり）</t>
  </si>
  <si>
    <t>!MyCookie=1</t>
  </si>
  <si>
    <t/>
  </si>
  <si>
    <t>OK</t>
  </si>
  <si>
    <t>R5C13セルにReadReport=XXX、送信ボタンで利用されます。</t>
  </si>
  <si>
    <t>改定日付：</t>
  </si>
  <si>
    <r>
      <t>列名（フィールド名）が</t>
    </r>
    <r>
      <rPr>
        <b/>
        <sz val="11"/>
        <rFont val="ＭＳ Ｐゴシック"/>
        <family val="3"/>
      </rPr>
      <t>MyKey</t>
    </r>
    <r>
      <rPr>
        <sz val="11"/>
        <rFont val="ＭＳ Ｐゴシック"/>
        <family val="3"/>
      </rPr>
      <t>の時、この列はキーと見なされます。</t>
    </r>
  </si>
  <si>
    <r>
      <t>ExcelOpenでWriteReport する時は　</t>
    </r>
    <r>
      <rPr>
        <b/>
        <sz val="11"/>
        <rFont val="ＭＳ Ｐゴシック"/>
        <family val="3"/>
      </rPr>
      <t>R６C5セル</t>
    </r>
    <r>
      <rPr>
        <sz val="11"/>
        <rFont val="ＭＳ Ｐゴシック"/>
        <family val="3"/>
      </rPr>
      <t>をEXとし　ブラウザ表示時はBRとする。</t>
    </r>
  </si>
  <si>
    <t>テキスト列のサイズは、最大の文字数とします。</t>
  </si>
  <si>
    <t>1行１レコード（一覧表タイプ）のブラウザとExcelに対応させたフォームの自動作成</t>
  </si>
  <si>
    <t>AccessのMDBに作成されたテーブルは、Accessでサイズなどを見直すことを勧めます。</t>
  </si>
  <si>
    <t>特に、MyKeyの値が空白の時は、キー(Auto)と見なされます。また、特にMykeyの指定がなくてもキー（Auto）は作成されます。</t>
  </si>
  <si>
    <t>クロス表などに変更する時</t>
  </si>
  <si>
    <t>1行１レコードのダミーのテンプレート・シートを作り、一覧表タイプの自動作成を行い、作られたレポートを中身を作り変えます。</t>
  </si>
  <si>
    <t>レポート名やひな型ブック名やひな型シート名は、そのまま使います。</t>
  </si>
  <si>
    <t>レポートを作成したら、１０行目以下に印刷範囲を指定し、R8C2とR8C3を修正します。</t>
  </si>
  <si>
    <t>ExcelOpenでは、行挿入を許可するプロテクトを掛けています。</t>
  </si>
  <si>
    <t>送信行の1列目はNoPostとされ、データが変更されるとマクロでPostに変更しています。送信ボタンを押下すると</t>
  </si>
  <si>
    <t>、Postの行だけがサーバーへ送信されます。</t>
  </si>
  <si>
    <t>上記マクロは、送信のスタート行と1レコード当たりのExcelの行数が必要で、R8C2とR8C3セルが使われます。</t>
  </si>
  <si>
    <t>ひな型シートの１０行目以下と9行目のタグ差し込みは削除して、XcuteのルールでCrossなどのレポートを手動で作成します。</t>
  </si>
  <si>
    <t>マクロのBr_Excelを修正</t>
  </si>
  <si>
    <r>
      <t>R6C8せるには、</t>
    </r>
    <r>
      <rPr>
        <b/>
        <sz val="11"/>
        <rFont val="ＭＳ Ｐゴシック"/>
        <family val="3"/>
      </rPr>
      <t>戻り先</t>
    </r>
    <r>
      <rPr>
        <sz val="11"/>
        <rFont val="ＭＳ Ｐゴシック"/>
        <family val="3"/>
      </rPr>
      <t>を　Wrtesheet=Menu　などと指定し、戻りボタンで利用されます。</t>
    </r>
  </si>
  <si>
    <t>P_Rieki.xls</t>
  </si>
  <si>
    <t>XX商事　営業利益の予算と実績　1000円単位</t>
  </si>
  <si>
    <t>(9月以降の計画値は変更できます）</t>
  </si>
  <si>
    <t>支店名</t>
  </si>
  <si>
    <t>課名</t>
  </si>
  <si>
    <t>合計</t>
  </si>
  <si>
    <t>ReadReport=Yomitori</t>
  </si>
  <si>
    <t>Ex</t>
  </si>
  <si>
    <r>
      <t>4</t>
    </r>
    <r>
      <rPr>
        <sz val="11"/>
        <rFont val="ＭＳ Ｐゴシック"/>
        <family val="3"/>
      </rPr>
      <t>43</t>
    </r>
  </si>
  <si>
    <t>https</t>
  </si>
  <si>
    <t>CharSet=R6C4|HTTP_HOST=R5C8|REQUEST_URI=R5C4|COOKIE=r4c1,ProCookie|COOKIE=r5c21,*</t>
  </si>
  <si>
    <t>C:\xcute\sample\temp</t>
  </si>
  <si>
    <t>Rieki</t>
  </si>
  <si>
    <t>Mozilla/5.0 AppleWebKit/537.36 (KHTML, like Gecko; compatible; ClaudeBot/1.0; +claudebot@anthropic.com)</t>
  </si>
  <si>
    <t>WRITEREPORT=Rieki</t>
  </si>
  <si>
    <t>P=Rieki</t>
  </si>
  <si>
    <t>UTF-8</t>
  </si>
  <si>
    <t>www3.microlab.jp</t>
  </si>
  <si>
    <t>/sample/procgi.exe?P=Rieki&amp;WriteReport=Rieki</t>
  </si>
  <si>
    <t>中国支店</t>
  </si>
  <si>
    <t>営業利益計画</t>
  </si>
  <si>
    <t>当年営業利益</t>
  </si>
  <si>
    <t>山口営業所</t>
  </si>
  <si>
    <t>岡山営業所</t>
  </si>
  <si>
    <t>広島支店</t>
  </si>
  <si>
    <t>中部支店</t>
  </si>
  <si>
    <t>名古屋支店</t>
  </si>
  <si>
    <t>四日市営業所</t>
  </si>
  <si>
    <t>富山営業所</t>
  </si>
  <si>
    <t>岐阜営業所</t>
  </si>
  <si>
    <t>沼津営業所</t>
  </si>
  <si>
    <t>浜松営業所</t>
  </si>
  <si>
    <t>豊田営業所</t>
  </si>
  <si>
    <t>九州支店</t>
  </si>
  <si>
    <t>熊本営業所</t>
  </si>
  <si>
    <t>福岡支店</t>
  </si>
  <si>
    <t>長崎営業所</t>
  </si>
  <si>
    <t>四国支店</t>
  </si>
  <si>
    <t>松山営業所</t>
  </si>
  <si>
    <t>高松営業所</t>
  </si>
  <si>
    <t>大宮支店</t>
  </si>
  <si>
    <t>大宮営業所</t>
  </si>
  <si>
    <t>新潟営業所</t>
  </si>
  <si>
    <t>群馬支店</t>
  </si>
  <si>
    <t>高崎営業所</t>
  </si>
  <si>
    <t>東京支店</t>
  </si>
  <si>
    <t>千葉営業所</t>
  </si>
  <si>
    <t>市原営業所</t>
  </si>
  <si>
    <t>松本営業所</t>
  </si>
  <si>
    <t>神奈川営業所</t>
  </si>
  <si>
    <t>関西支店</t>
  </si>
  <si>
    <t>京都営業所</t>
  </si>
  <si>
    <t>和歌山営業所</t>
  </si>
  <si>
    <t>大阪営業所</t>
  </si>
  <si>
    <t>姫路営業所</t>
  </si>
  <si>
    <t>神戸営業所</t>
  </si>
  <si>
    <t>Rieki_z1714849474000.xls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</si>
</sst>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  <numFmt numFmtId="183" formatCode="0000000"/>
    <numFmt numFmtId="184" formatCode="#,##0;\-#,##0;\ "/>
    <numFmt numFmtId="185" formatCode="mm/dd/yy;@"/>
    <numFmt numFmtId="186" formatCode="#,##0_ "/>
    <numFmt numFmtId="187" formatCode="0_);[Red]\(0\)"/>
    <numFmt numFmtId="188" formatCode="0.E+00"/>
    <numFmt numFmtId="189" formatCode="mmm/yyyy"/>
    <numFmt numFmtId="190" formatCode="yy\-mm\-d"/>
    <numFmt numFmtId="191" formatCode="yy\-mm\-dd"/>
    <numFmt numFmtId="192" formatCode="yy/mm/dd"/>
    <numFmt numFmtId="193" formatCode="yyyy/m/d\ h:mm;@"/>
    <numFmt numFmtId="194" formatCode="0.0000%"/>
    <numFmt numFmtId="195" formatCode="#,##0;\-#,##0;&quot;-&quot;"/>
    <numFmt numFmtId="196" formatCode="yyyy\-mm\-dd;@"/>
    <numFmt numFmtId="197" formatCode="0.0"/>
    <numFmt numFmtId="198" formatCode="0.00000"/>
    <numFmt numFmtId="199" formatCode="[&gt;0]General"/>
    <numFmt numFmtId="200" formatCode="0.0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);[Red]\(#,##0\)"/>
    <numFmt numFmtId="204" formatCode="#&quot;月&quot;"/>
    <numFmt numFmtId="205" formatCode="#,###,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48"/>
      <name val="ＭＳ Ｐゴシック"/>
      <family val="3"/>
    </font>
    <font>
      <b/>
      <sz val="10"/>
      <color indexed="48"/>
      <name val="ＭＳ Ｐゴシック"/>
      <family val="3"/>
    </font>
    <font>
      <sz val="14"/>
      <name val="ＭＳ Ｐゴシック"/>
      <family val="3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sz val="11"/>
      <name val="ＭＳ Ｐ明朝"/>
      <family val="1"/>
    </font>
    <font>
      <sz val="12"/>
      <color indexed="8"/>
      <name val="ＭＳ Ｐゴシック"/>
      <family val="3"/>
    </font>
    <font>
      <sz val="7"/>
      <color indexed="10"/>
      <name val="ＭＳ Ｐ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6"/>
      <color indexed="12"/>
      <name val="ＭＳ Ｐゴシック"/>
      <family val="3"/>
    </font>
    <font>
      <b/>
      <u val="single"/>
      <sz val="14"/>
      <color indexed="57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MS UI Gothic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95" fontId="25" fillId="0" borderId="0" applyFill="0" applyBorder="0" applyAlignment="0">
      <protection/>
    </xf>
    <xf numFmtId="3" fontId="26" fillId="16" borderId="1" applyFont="0" applyFill="0" applyProtection="0">
      <alignment horizontal="right"/>
    </xf>
    <xf numFmtId="0" fontId="27" fillId="17" borderId="1" applyNumberFormat="0" applyFont="0" applyBorder="0" applyAlignment="0" applyProtection="0"/>
    <xf numFmtId="0" fontId="28" fillId="0" borderId="2" applyNumberFormat="0" applyAlignment="0" applyProtection="0"/>
    <xf numFmtId="0" fontId="28" fillId="0" borderId="3">
      <alignment horizontal="left" vertical="center"/>
      <protection/>
    </xf>
    <xf numFmtId="0" fontId="29" fillId="16" borderId="4" applyNumberFormat="0" applyFill="0" applyBorder="0" applyAlignment="0" applyProtection="0"/>
    <xf numFmtId="0" fontId="28" fillId="0" borderId="0" applyNumberFormat="0" applyFill="0" applyBorder="0" applyAlignment="0" applyProtection="0"/>
    <xf numFmtId="3" fontId="27" fillId="7" borderId="1" applyFont="0" applyProtection="0">
      <alignment horizontal="right"/>
    </xf>
    <xf numFmtId="10" fontId="27" fillId="7" borderId="1" applyFont="0" applyProtection="0">
      <alignment horizontal="right"/>
    </xf>
    <xf numFmtId="9" fontId="27" fillId="7" borderId="1" applyFont="0" applyProtection="0">
      <alignment horizontal="right"/>
    </xf>
    <xf numFmtId="0" fontId="27" fillId="7" borderId="5" applyNumberFormat="0" applyFont="0" applyBorder="0" applyAlignment="0" applyProtection="0"/>
    <xf numFmtId="196" fontId="27" fillId="18" borderId="1" applyFont="0" applyAlignment="0">
      <protection locked="0"/>
    </xf>
    <xf numFmtId="3" fontId="27" fillId="18" borderId="1" applyFont="0">
      <alignment horizontal="right"/>
      <protection locked="0"/>
    </xf>
    <xf numFmtId="197" fontId="27" fillId="18" borderId="1" applyFont="0">
      <alignment horizontal="right"/>
      <protection locked="0"/>
    </xf>
    <xf numFmtId="10" fontId="27" fillId="18" borderId="1" applyFont="0">
      <alignment horizontal="right"/>
      <protection locked="0"/>
    </xf>
    <xf numFmtId="9" fontId="27" fillId="18" borderId="6" applyFont="0">
      <alignment horizontal="right"/>
      <protection locked="0"/>
    </xf>
    <xf numFmtId="0" fontId="27" fillId="18" borderId="1" applyFont="0">
      <alignment horizontal="center" wrapText="1"/>
      <protection locked="0"/>
    </xf>
    <xf numFmtId="49" fontId="27" fillId="18" borderId="1" applyFont="0" applyAlignment="0">
      <protection locked="0"/>
    </xf>
    <xf numFmtId="0" fontId="27" fillId="0" borderId="0">
      <alignment/>
      <protection/>
    </xf>
    <xf numFmtId="3" fontId="27" fillId="4" borderId="1">
      <alignment horizontal="right"/>
      <protection locked="0"/>
    </xf>
    <xf numFmtId="197" fontId="27" fillId="4" borderId="1">
      <alignment horizontal="right"/>
      <protection locked="0"/>
    </xf>
    <xf numFmtId="10" fontId="27" fillId="4" borderId="1" applyFont="0">
      <alignment horizontal="right"/>
      <protection locked="0"/>
    </xf>
    <xf numFmtId="9" fontId="27" fillId="4" borderId="1">
      <alignment horizontal="right"/>
      <protection locked="0"/>
    </xf>
    <xf numFmtId="0" fontId="27" fillId="4" borderId="1">
      <alignment horizontal="center" wrapText="1"/>
      <protection/>
    </xf>
    <xf numFmtId="0" fontId="27" fillId="4" borderId="1" applyNumberFormat="0" applyFont="0">
      <alignment horizontal="center" wrapText="1"/>
      <protection locked="0"/>
    </xf>
    <xf numFmtId="3" fontId="27" fillId="16" borderId="1" applyFont="0" applyProtection="0">
      <alignment horizontal="right"/>
    </xf>
    <xf numFmtId="198" fontId="27" fillId="16" borderId="1" applyFont="0" applyProtection="0">
      <alignment horizontal="right"/>
    </xf>
    <xf numFmtId="197" fontId="27" fillId="16" borderId="1" applyFont="0" applyProtection="0">
      <alignment horizontal="right"/>
    </xf>
    <xf numFmtId="10" fontId="27" fillId="16" borderId="1" applyFont="0" applyProtection="0">
      <alignment horizontal="right"/>
    </xf>
    <xf numFmtId="9" fontId="27" fillId="16" borderId="1" applyFont="0" applyProtection="0">
      <alignment horizontal="right"/>
    </xf>
    <xf numFmtId="199" fontId="27" fillId="16" borderId="1" applyFont="0" applyProtection="0">
      <alignment horizontal="center" wrapText="1"/>
    </xf>
    <xf numFmtId="200" fontId="27" fillId="3" borderId="1" applyFont="0">
      <alignment horizontal="right"/>
      <protection/>
    </xf>
    <xf numFmtId="1" fontId="27" fillId="3" borderId="1" applyFont="0" applyProtection="0">
      <alignment horizontal="right"/>
    </xf>
    <xf numFmtId="200" fontId="27" fillId="3" borderId="1" applyFont="0" applyProtection="0">
      <alignment/>
    </xf>
    <xf numFmtId="197" fontId="27" fillId="3" borderId="1" applyFont="0" applyProtection="0">
      <alignment/>
    </xf>
    <xf numFmtId="10" fontId="27" fillId="3" borderId="7" applyFont="0" applyProtection="0">
      <alignment horizontal="right"/>
    </xf>
    <xf numFmtId="9" fontId="27" fillId="3" borderId="7" applyFont="0" applyProtection="0">
      <alignment horizontal="right"/>
    </xf>
    <xf numFmtId="194" fontId="27" fillId="3" borderId="7" applyFont="0" applyProtection="0">
      <alignment horizontal="right"/>
    </xf>
    <xf numFmtId="0" fontId="27" fillId="3" borderId="1" applyFont="0" applyProtection="0">
      <alignment horizontal="center" wrapText="1"/>
    </xf>
    <xf numFmtId="0" fontId="27" fillId="3" borderId="1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0" borderId="0">
      <alignment horizontal="left" vertical="top" wrapText="1" indent="2"/>
      <protection/>
    </xf>
    <xf numFmtId="0" fontId="0" fillId="0" borderId="0">
      <alignment horizontal="left" vertical="top" wrapText="1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20" fillId="0" borderId="0">
      <alignment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1" fillId="25" borderId="9" applyNumberFormat="0" applyFont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7" borderId="11" applyNumberFormat="0" applyAlignment="0" applyProtection="0"/>
    <xf numFmtId="0" fontId="9" fillId="17" borderId="1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5" fillId="17" borderId="16" applyNumberFormat="0" applyAlignment="0" applyProtection="0"/>
    <xf numFmtId="0" fontId="15" fillId="17" borderId="1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11" applyNumberFormat="0" applyAlignment="0" applyProtection="0"/>
    <xf numFmtId="0" fontId="17" fillId="7" borderId="11" applyNumberFormat="0" applyAlignment="0" applyProtection="0"/>
    <xf numFmtId="0" fontId="1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211">
      <alignment vertical="center"/>
      <protection/>
    </xf>
    <xf numFmtId="0" fontId="1" fillId="0" borderId="0" xfId="211" applyNumberFormat="1">
      <alignment vertical="center"/>
      <protection/>
    </xf>
    <xf numFmtId="0" fontId="6" fillId="0" borderId="0" xfId="132" applyNumberFormat="1" applyAlignment="1" applyProtection="1">
      <alignment horizontal="center" vertical="center"/>
      <protection/>
    </xf>
    <xf numFmtId="38" fontId="1" fillId="0" borderId="0" xfId="147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0" xfId="211" applyNumberFormat="1" applyFont="1" applyAlignment="1">
      <alignment vertical="top"/>
      <protection/>
    </xf>
    <xf numFmtId="0" fontId="0" fillId="8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8" borderId="0" xfId="0" applyFill="1" applyAlignment="1" applyProtection="1">
      <alignment vertical="center"/>
      <protection locked="0"/>
    </xf>
    <xf numFmtId="0" fontId="0" fillId="24" borderId="0" xfId="0" applyFill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0" fillId="26" borderId="0" xfId="0" applyFill="1" applyAlignment="1" applyProtection="1">
      <alignment vertical="center"/>
      <protection locked="0"/>
    </xf>
    <xf numFmtId="49" fontId="37" fillId="24" borderId="0" xfId="218" applyNumberFormat="1" applyFont="1" applyFill="1" applyProtection="1">
      <alignment vertical="center"/>
      <protection locked="0"/>
    </xf>
    <xf numFmtId="49" fontId="0" fillId="24" borderId="0" xfId="218" applyNumberFormat="1" applyFill="1" applyProtection="1">
      <alignment vertical="center"/>
      <protection locked="0"/>
    </xf>
    <xf numFmtId="0" fontId="1" fillId="25" borderId="0" xfId="192" applyFont="1" applyFill="1" applyProtection="1">
      <alignment vertical="center"/>
      <protection locked="0"/>
    </xf>
    <xf numFmtId="0" fontId="0" fillId="18" borderId="0" xfId="0" applyFill="1" applyAlignment="1" applyProtection="1">
      <alignment vertical="center"/>
      <protection locked="0"/>
    </xf>
    <xf numFmtId="49" fontId="0" fillId="24" borderId="0" xfId="218" applyNumberFormat="1" applyFont="1" applyFill="1" applyProtection="1">
      <alignment vertical="center"/>
      <protection locked="0"/>
    </xf>
    <xf numFmtId="0" fontId="6" fillId="0" borderId="0" xfId="132" applyFill="1" applyAlignment="1" applyProtection="1">
      <alignment vertical="center"/>
      <protection locked="0"/>
    </xf>
    <xf numFmtId="0" fontId="1" fillId="0" borderId="0" xfId="217" applyProtection="1">
      <alignment vertical="center"/>
      <protection locked="0"/>
    </xf>
    <xf numFmtId="0" fontId="6" fillId="0" borderId="0" xfId="132" applyAlignment="1" applyProtection="1">
      <alignment vertical="center"/>
      <protection/>
    </xf>
    <xf numFmtId="0" fontId="39" fillId="0" borderId="0" xfId="0" applyNumberFormat="1" applyFont="1" applyAlignment="1">
      <alignment vertical="center"/>
    </xf>
    <xf numFmtId="0" fontId="40" fillId="0" borderId="0" xfId="132" applyNumberFormat="1" applyFont="1" applyAlignment="1" applyProtection="1">
      <alignment vertical="center"/>
      <protection/>
    </xf>
    <xf numFmtId="0" fontId="0" fillId="24" borderId="0" xfId="0" applyNumberFormat="1" applyFill="1" applyAlignment="1">
      <alignment vertical="center"/>
    </xf>
    <xf numFmtId="0" fontId="0" fillId="17" borderId="6" xfId="0" applyNumberFormat="1" applyFill="1" applyBorder="1" applyAlignment="1">
      <alignment horizontal="center"/>
    </xf>
    <xf numFmtId="204" fontId="0" fillId="17" borderId="6" xfId="0" applyNumberFormat="1" applyFill="1" applyBorder="1" applyAlignment="1">
      <alignment horizontal="center"/>
    </xf>
    <xf numFmtId="204" fontId="0" fillId="17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vertical="center"/>
    </xf>
    <xf numFmtId="205" fontId="0" fillId="0" borderId="1" xfId="0" applyNumberFormat="1" applyFill="1" applyBorder="1" applyAlignment="1">
      <alignment vertical="center"/>
    </xf>
    <xf numFmtId="205" fontId="0" fillId="0" borderId="21" xfId="0" applyNumberForma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24" borderId="20" xfId="0" applyFill="1" applyBorder="1" applyAlignment="1">
      <alignment vertical="center"/>
    </xf>
    <xf numFmtId="205" fontId="0" fillId="24" borderId="1" xfId="0" applyNumberFormat="1" applyFill="1" applyBorder="1" applyAlignment="1">
      <alignment vertical="center"/>
    </xf>
    <xf numFmtId="205" fontId="0" fillId="24" borderId="21" xfId="0" applyNumberForma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205" fontId="0" fillId="0" borderId="1" xfId="0" applyNumberFormat="1" applyFill="1" applyBorder="1" applyAlignment="1" applyProtection="1">
      <alignment vertical="center"/>
      <protection locked="0"/>
    </xf>
    <xf numFmtId="205" fontId="0" fillId="6" borderId="1" xfId="0" applyNumberFormat="1" applyFill="1" applyBorder="1" applyAlignment="1" applyProtection="1">
      <alignment vertical="center"/>
      <protection locked="0"/>
    </xf>
    <xf numFmtId="205" fontId="0" fillId="6" borderId="5" xfId="0" applyNumberFormat="1" applyFill="1" applyBorder="1" applyAlignment="1" applyProtection="1">
      <alignment vertical="center"/>
      <protection locked="0"/>
    </xf>
    <xf numFmtId="0" fontId="0" fillId="0" borderId="23" xfId="0" applyNumberFormat="1" applyFill="1" applyBorder="1" applyAlignment="1">
      <alignment horizontal="center"/>
    </xf>
    <xf numFmtId="49" fontId="0" fillId="24" borderId="0" xfId="218" applyNumberFormat="1" applyFont="1" applyFill="1" applyProtection="1">
      <alignment vertical="center"/>
      <protection locked="0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1" fillId="0" borderId="24" xfId="0" applyNumberFormat="1" applyFont="1" applyBorder="1" applyAlignment="1">
      <alignment horizontal="left" vertical="center"/>
    </xf>
  </cellXfs>
  <cellStyles count="208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Calc Currency (0)" xfId="63"/>
    <cellStyle name="checkExposure" xfId="64"/>
    <cellStyle name="greyed" xfId="65"/>
    <cellStyle name="Header1" xfId="66"/>
    <cellStyle name="Header2" xfId="67"/>
    <cellStyle name="Heading 1" xfId="68"/>
    <cellStyle name="Heading 2" xfId="69"/>
    <cellStyle name="highlightExposure" xfId="70"/>
    <cellStyle name="highlightPD" xfId="71"/>
    <cellStyle name="highlightPercentage" xfId="72"/>
    <cellStyle name="highlightText" xfId="73"/>
    <cellStyle name="inputDate" xfId="74"/>
    <cellStyle name="inputExposure" xfId="75"/>
    <cellStyle name="inputMaturity" xfId="76"/>
    <cellStyle name="inputPD" xfId="77"/>
    <cellStyle name="inputPercentage" xfId="78"/>
    <cellStyle name="inputSelection" xfId="79"/>
    <cellStyle name="inputText" xfId="80"/>
    <cellStyle name="Normal_#18-Internet" xfId="81"/>
    <cellStyle name="optionalExposure" xfId="82"/>
    <cellStyle name="optionalMaturity" xfId="83"/>
    <cellStyle name="optionalPD" xfId="84"/>
    <cellStyle name="optionalPercentage" xfId="85"/>
    <cellStyle name="optionalSelection" xfId="86"/>
    <cellStyle name="optionalText" xfId="87"/>
    <cellStyle name="showExposure" xfId="88"/>
    <cellStyle name="showParameterE" xfId="89"/>
    <cellStyle name="showParameterS" xfId="90"/>
    <cellStyle name="showPD" xfId="91"/>
    <cellStyle name="showPercentage" xfId="92"/>
    <cellStyle name="showSelection" xfId="93"/>
    <cellStyle name="supFloat" xfId="94"/>
    <cellStyle name="supInt" xfId="95"/>
    <cellStyle name="supParameterE" xfId="96"/>
    <cellStyle name="supParameterS" xfId="97"/>
    <cellStyle name="supPD" xfId="98"/>
    <cellStyle name="supPercentage" xfId="99"/>
    <cellStyle name="supPercentageL" xfId="100"/>
    <cellStyle name="supSelection" xfId="101"/>
    <cellStyle name="supText" xfId="102"/>
    <cellStyle name="アクセント 1" xfId="103"/>
    <cellStyle name="アクセント 1 2" xfId="104"/>
    <cellStyle name="アクセント 2" xfId="105"/>
    <cellStyle name="アクセント 2 2" xfId="106"/>
    <cellStyle name="アクセント 3" xfId="107"/>
    <cellStyle name="アクセント 3 2" xfId="108"/>
    <cellStyle name="アクセント 4" xfId="109"/>
    <cellStyle name="アクセント 4 2" xfId="110"/>
    <cellStyle name="アクセント 5" xfId="111"/>
    <cellStyle name="アクセント 5 2" xfId="112"/>
    <cellStyle name="アクセント 6" xfId="113"/>
    <cellStyle name="アクセント 6 2" xfId="114"/>
    <cellStyle name="スタイル 1" xfId="115"/>
    <cellStyle name="スタイル 2" xfId="116"/>
    <cellStyle name="タイトル" xfId="117"/>
    <cellStyle name="タイトル 2" xfId="118"/>
    <cellStyle name="チェック セル" xfId="119"/>
    <cellStyle name="チェック セル 2" xfId="120"/>
    <cellStyle name="テーブル定義書" xfId="121"/>
    <cellStyle name="どちらでもない" xfId="122"/>
    <cellStyle name="どちらでもない 2" xfId="123"/>
    <cellStyle name="Percent" xfId="124"/>
    <cellStyle name="パーセント 2" xfId="125"/>
    <cellStyle name="パーセント 3" xfId="126"/>
    <cellStyle name="パーセント 4" xfId="127"/>
    <cellStyle name="パーセント 4 2" xfId="128"/>
    <cellStyle name="パーセント 4 2 2" xfId="129"/>
    <cellStyle name="パーセント 4 3" xfId="130"/>
    <cellStyle name="パーセント 5" xfId="131"/>
    <cellStyle name="Hyperlink" xfId="132"/>
    <cellStyle name="ハイパーリンク 2" xfId="133"/>
    <cellStyle name="メモ" xfId="134"/>
    <cellStyle name="メモ 2" xfId="135"/>
    <cellStyle name="メモ 2 2" xfId="136"/>
    <cellStyle name="リンク セル" xfId="137"/>
    <cellStyle name="リンク セル 2" xfId="138"/>
    <cellStyle name="悪い" xfId="139"/>
    <cellStyle name="悪い 2" xfId="140"/>
    <cellStyle name="計算" xfId="141"/>
    <cellStyle name="計算 2" xfId="142"/>
    <cellStyle name="警告文" xfId="143"/>
    <cellStyle name="警告文 2" xfId="144"/>
    <cellStyle name="桁蟻唇Ｆ [0.00]_Sheet1" xfId="145"/>
    <cellStyle name="桁蟻唇Ｆ_Sheet1" xfId="146"/>
    <cellStyle name="Comma [0]" xfId="147"/>
    <cellStyle name="Comma" xfId="148"/>
    <cellStyle name="桁区切り 2" xfId="149"/>
    <cellStyle name="桁区切り 2 2" xfId="150"/>
    <cellStyle name="桁区切り 3" xfId="151"/>
    <cellStyle name="桁区切り 3 2" xfId="152"/>
    <cellStyle name="桁区切り 3 2 2" xfId="153"/>
    <cellStyle name="桁区切り 3 2 2 2" xfId="154"/>
    <cellStyle name="桁区切り 3 2 2 2 2" xfId="155"/>
    <cellStyle name="桁区切り 3 2 2 3" xfId="156"/>
    <cellStyle name="桁区切り 3 2 3" xfId="157"/>
    <cellStyle name="桁区切り 3 3" xfId="158"/>
    <cellStyle name="桁区切り 3 4" xfId="159"/>
    <cellStyle name="桁区切り 3 4 2" xfId="160"/>
    <cellStyle name="桁区切り 3 5" xfId="161"/>
    <cellStyle name="桁区切り 4" xfId="162"/>
    <cellStyle name="桁区切り 4 2" xfId="163"/>
    <cellStyle name="桁区切り 4 2 2" xfId="164"/>
    <cellStyle name="桁区切り 4 3" xfId="165"/>
    <cellStyle name="桁区切り 5" xfId="166"/>
    <cellStyle name="桁区切り 5 2" xfId="167"/>
    <cellStyle name="桁区切り 5 2 2" xfId="168"/>
    <cellStyle name="桁区切り 6" xfId="169"/>
    <cellStyle name="見出し 1" xfId="170"/>
    <cellStyle name="見出し 1 2" xfId="171"/>
    <cellStyle name="見出し 2" xfId="172"/>
    <cellStyle name="見出し 2 2" xfId="173"/>
    <cellStyle name="見出し 3" xfId="174"/>
    <cellStyle name="見出し 3 2" xfId="175"/>
    <cellStyle name="見出し 4" xfId="176"/>
    <cellStyle name="見出し 4 2" xfId="177"/>
    <cellStyle name="集計" xfId="178"/>
    <cellStyle name="集計 2" xfId="179"/>
    <cellStyle name="出力" xfId="180"/>
    <cellStyle name="出力 2" xfId="181"/>
    <cellStyle name="説明文" xfId="182"/>
    <cellStyle name="説明文 2" xfId="183"/>
    <cellStyle name="脱浦 [0.00]_Sheet1" xfId="184"/>
    <cellStyle name="脱浦_Sheet1" xfId="185"/>
    <cellStyle name="Currency [0]" xfId="186"/>
    <cellStyle name="Currency" xfId="187"/>
    <cellStyle name="入力" xfId="188"/>
    <cellStyle name="入力 2" xfId="189"/>
    <cellStyle name="標準 10" xfId="190"/>
    <cellStyle name="標準 11" xfId="191"/>
    <cellStyle name="標準 2" xfId="192"/>
    <cellStyle name="標準 2 2" xfId="193"/>
    <cellStyle name="標準 2 2 2" xfId="194"/>
    <cellStyle name="標準 2 2 3" xfId="195"/>
    <cellStyle name="標準 2 2_In1Org" xfId="196"/>
    <cellStyle name="標準 2 3" xfId="197"/>
    <cellStyle name="標準 2 3 2" xfId="198"/>
    <cellStyle name="標準 2 3_Converter" xfId="199"/>
    <cellStyle name="標準 2 4" xfId="200"/>
    <cellStyle name="標準 2 4 2" xfId="201"/>
    <cellStyle name="標準 2 5" xfId="202"/>
    <cellStyle name="標準 2 6" xfId="203"/>
    <cellStyle name="標準 2 7" xfId="204"/>
    <cellStyle name="標準 2 8" xfId="205"/>
    <cellStyle name="標準 2_Book2" xfId="206"/>
    <cellStyle name="標準 3" xfId="207"/>
    <cellStyle name="標準 3 2" xfId="208"/>
    <cellStyle name="標準 4" xfId="209"/>
    <cellStyle name="標準 4 2" xfId="210"/>
    <cellStyle name="標準 4_P_EO" xfId="211"/>
    <cellStyle name="標準 5" xfId="212"/>
    <cellStyle name="標準 6" xfId="213"/>
    <cellStyle name="標準 7" xfId="214"/>
    <cellStyle name="標準 7 2" xfId="215"/>
    <cellStyle name="標準 8" xfId="216"/>
    <cellStyle name="標準 9" xfId="217"/>
    <cellStyle name="標準_T_申請書" xfId="218"/>
    <cellStyle name="Followed Hyperlink" xfId="219"/>
    <cellStyle name="良い" xfId="220"/>
    <cellStyle name="良い 2" xfId="221"/>
  </cellStyles>
  <dxfs count="2"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5</xdr:row>
      <xdr:rowOff>0</xdr:rowOff>
    </xdr:from>
    <xdr:to>
      <xdr:col>4</xdr:col>
      <xdr:colOff>238125</xdr:colOff>
      <xdr:row>6</xdr:row>
      <xdr:rowOff>76200</xdr:rowOff>
    </xdr:to>
    <xdr:sp>
      <xdr:nvSpPr>
        <xdr:cNvPr id="1" name="AutoShapeX"/>
        <xdr:cNvSpPr>
          <a:spLocks/>
        </xdr:cNvSpPr>
      </xdr:nvSpPr>
      <xdr:spPr>
        <a:xfrm>
          <a:off x="0" y="0"/>
          <a:ext cx="1495425" cy="0"/>
        </a:xfrm>
        <a:prstGeom prst="wedgeRoundRectCallout">
          <a:avLst>
            <a:gd name="adj1" fmla="val -6972"/>
            <a:gd name="adj2" fmla="val -59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R6C5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とすると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ExcelOpen</a:t>
          </a:r>
        </a:p>
      </xdr:txBody>
    </xdr:sp>
    <xdr:clientData/>
  </xdr:twoCellAnchor>
  <xdr:twoCellAnchor>
    <xdr:from>
      <xdr:col>15</xdr:col>
      <xdr:colOff>304800</xdr:colOff>
      <xdr:row>2</xdr:row>
      <xdr:rowOff>9525</xdr:rowOff>
    </xdr:from>
    <xdr:to>
      <xdr:col>17</xdr:col>
      <xdr:colOff>619125</xdr:colOff>
      <xdr:row>3</xdr:row>
      <xdr:rowOff>104775</xdr:rowOff>
    </xdr:to>
    <xdr:sp>
      <xdr:nvSpPr>
        <xdr:cNvPr id="2" name="角丸四角形 4"/>
        <xdr:cNvSpPr>
          <a:spLocks/>
        </xdr:cNvSpPr>
      </xdr:nvSpPr>
      <xdr:spPr>
        <a:xfrm>
          <a:off x="9115425" y="0"/>
          <a:ext cx="1724025" cy="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ｘｙや</a:t>
          </a:r>
          <a:r>
            <a:rPr lang="en-US" cap="none" sz="1100" b="0" i="0" u="none" baseline="0">
              <a:solidFill>
                <a:srgbClr val="000000"/>
              </a:solidFill>
            </a:rPr>
            <a:t>Basic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認証は下で</a:t>
          </a:r>
        </a:p>
      </xdr:txBody>
    </xdr:sp>
    <xdr:clientData/>
  </xdr:twoCellAnchor>
  <xdr:twoCellAnchor>
    <xdr:from>
      <xdr:col>7</xdr:col>
      <xdr:colOff>304800</xdr:colOff>
      <xdr:row>2</xdr:row>
      <xdr:rowOff>104775</xdr:rowOff>
    </xdr:from>
    <xdr:to>
      <xdr:col>9</xdr:col>
      <xdr:colOff>561975</xdr:colOff>
      <xdr:row>4</xdr:row>
      <xdr:rowOff>123825</xdr:rowOff>
    </xdr:to>
    <xdr:sp>
      <xdr:nvSpPr>
        <xdr:cNvPr id="3" name="円形吹き出し 6"/>
        <xdr:cNvSpPr>
          <a:spLocks/>
        </xdr:cNvSpPr>
      </xdr:nvSpPr>
      <xdr:spPr>
        <a:xfrm>
          <a:off x="3743325" y="0"/>
          <a:ext cx="1457325" cy="0"/>
        </a:xfrm>
        <a:prstGeom prst="wedgeEllipseCallout">
          <a:avLst>
            <a:gd name="adj1" fmla="val -101694"/>
            <a:gd name="adj2" fmla="val 212490"/>
          </a:avLst>
        </a:prstGeom>
        <a:solidFill>
          <a:srgbClr val="FFFFFF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R10C9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は削除</a:t>
          </a:r>
          <a:r>
            <a:rPr lang="en-US" cap="none" sz="1100" b="0" i="0" u="none" baseline="0">
              <a:solidFill>
                <a:srgbClr val="FF0000"/>
              </a:solidFill>
            </a:rPr>
            <a:t>DEL</a:t>
          </a:r>
        </a:p>
      </xdr:txBody>
    </xdr:sp>
    <xdr:clientData/>
  </xdr:twoCellAnchor>
  <xdr:twoCellAnchor>
    <xdr:from>
      <xdr:col>9</xdr:col>
      <xdr:colOff>600075</xdr:colOff>
      <xdr:row>12</xdr:row>
      <xdr:rowOff>171450</xdr:rowOff>
    </xdr:from>
    <xdr:to>
      <xdr:col>17</xdr:col>
      <xdr:colOff>28575</xdr:colOff>
      <xdr:row>14</xdr:row>
      <xdr:rowOff>38100</xdr:rowOff>
    </xdr:to>
    <xdr:sp>
      <xdr:nvSpPr>
        <xdr:cNvPr id="4" name="Rectangle 15"/>
        <xdr:cNvSpPr>
          <a:spLocks/>
        </xdr:cNvSpPr>
      </xdr:nvSpPr>
      <xdr:spPr>
        <a:xfrm>
          <a:off x="5238750" y="1114425"/>
          <a:ext cx="5010150" cy="2286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14</xdr:row>
      <xdr:rowOff>171450</xdr:rowOff>
    </xdr:from>
    <xdr:to>
      <xdr:col>17</xdr:col>
      <xdr:colOff>28575</xdr:colOff>
      <xdr:row>16</xdr:row>
      <xdr:rowOff>38100</xdr:rowOff>
    </xdr:to>
    <xdr:sp>
      <xdr:nvSpPr>
        <xdr:cNvPr id="5" name="Rectangle 16"/>
        <xdr:cNvSpPr>
          <a:spLocks/>
        </xdr:cNvSpPr>
      </xdr:nvSpPr>
      <xdr:spPr>
        <a:xfrm>
          <a:off x="5238750" y="1476375"/>
          <a:ext cx="5010150" cy="2286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9</xdr:row>
      <xdr:rowOff>228600</xdr:rowOff>
    </xdr:from>
    <xdr:to>
      <xdr:col>14</xdr:col>
      <xdr:colOff>28575</xdr:colOff>
      <xdr:row>13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7219950" y="495300"/>
          <a:ext cx="914400" cy="6286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581025</xdr:colOff>
      <xdr:row>9</xdr:row>
      <xdr:rowOff>238125</xdr:rowOff>
    </xdr:from>
    <xdr:to>
      <xdr:col>14</xdr:col>
      <xdr:colOff>9525</xdr:colOff>
      <xdr:row>14</xdr:row>
      <xdr:rowOff>171450</xdr:rowOff>
    </xdr:to>
    <xdr:sp>
      <xdr:nvSpPr>
        <xdr:cNvPr id="7" name="Line 18"/>
        <xdr:cNvSpPr>
          <a:spLocks/>
        </xdr:cNvSpPr>
      </xdr:nvSpPr>
      <xdr:spPr>
        <a:xfrm flipH="1">
          <a:off x="7277100" y="504825"/>
          <a:ext cx="838200" cy="9715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20</xdr:row>
      <xdr:rowOff>171450</xdr:rowOff>
    </xdr:from>
    <xdr:to>
      <xdr:col>17</xdr:col>
      <xdr:colOff>28575</xdr:colOff>
      <xdr:row>22</xdr:row>
      <xdr:rowOff>38100</xdr:rowOff>
    </xdr:to>
    <xdr:sp>
      <xdr:nvSpPr>
        <xdr:cNvPr id="8" name="Rectangle 15"/>
        <xdr:cNvSpPr>
          <a:spLocks/>
        </xdr:cNvSpPr>
      </xdr:nvSpPr>
      <xdr:spPr>
        <a:xfrm>
          <a:off x="5238750" y="2562225"/>
          <a:ext cx="5010150" cy="2286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22</xdr:row>
      <xdr:rowOff>171450</xdr:rowOff>
    </xdr:from>
    <xdr:to>
      <xdr:col>17</xdr:col>
      <xdr:colOff>28575</xdr:colOff>
      <xdr:row>24</xdr:row>
      <xdr:rowOff>38100</xdr:rowOff>
    </xdr:to>
    <xdr:sp>
      <xdr:nvSpPr>
        <xdr:cNvPr id="9" name="Rectangle 16"/>
        <xdr:cNvSpPr>
          <a:spLocks/>
        </xdr:cNvSpPr>
      </xdr:nvSpPr>
      <xdr:spPr>
        <a:xfrm>
          <a:off x="5238750" y="2924175"/>
          <a:ext cx="5010150" cy="2286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36</xdr:row>
      <xdr:rowOff>171450</xdr:rowOff>
    </xdr:from>
    <xdr:to>
      <xdr:col>17</xdr:col>
      <xdr:colOff>28575</xdr:colOff>
      <xdr:row>38</xdr:row>
      <xdr:rowOff>38100</xdr:rowOff>
    </xdr:to>
    <xdr:sp>
      <xdr:nvSpPr>
        <xdr:cNvPr id="10" name="Rectangle 15"/>
        <xdr:cNvSpPr>
          <a:spLocks/>
        </xdr:cNvSpPr>
      </xdr:nvSpPr>
      <xdr:spPr>
        <a:xfrm>
          <a:off x="5238750" y="5457825"/>
          <a:ext cx="5010150" cy="2286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38</xdr:row>
      <xdr:rowOff>171450</xdr:rowOff>
    </xdr:from>
    <xdr:to>
      <xdr:col>17</xdr:col>
      <xdr:colOff>28575</xdr:colOff>
      <xdr:row>40</xdr:row>
      <xdr:rowOff>38100</xdr:rowOff>
    </xdr:to>
    <xdr:sp>
      <xdr:nvSpPr>
        <xdr:cNvPr id="11" name="Rectangle 16"/>
        <xdr:cNvSpPr>
          <a:spLocks/>
        </xdr:cNvSpPr>
      </xdr:nvSpPr>
      <xdr:spPr>
        <a:xfrm>
          <a:off x="5238750" y="5819775"/>
          <a:ext cx="5010150" cy="2286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44</xdr:row>
      <xdr:rowOff>171450</xdr:rowOff>
    </xdr:from>
    <xdr:to>
      <xdr:col>17</xdr:col>
      <xdr:colOff>28575</xdr:colOff>
      <xdr:row>46</xdr:row>
      <xdr:rowOff>38100</xdr:rowOff>
    </xdr:to>
    <xdr:sp>
      <xdr:nvSpPr>
        <xdr:cNvPr id="12" name="Rectangle 15"/>
        <xdr:cNvSpPr>
          <a:spLocks/>
        </xdr:cNvSpPr>
      </xdr:nvSpPr>
      <xdr:spPr>
        <a:xfrm>
          <a:off x="5238750" y="6905625"/>
          <a:ext cx="5010150" cy="2286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46</xdr:row>
      <xdr:rowOff>171450</xdr:rowOff>
    </xdr:from>
    <xdr:to>
      <xdr:col>17</xdr:col>
      <xdr:colOff>28575</xdr:colOff>
      <xdr:row>48</xdr:row>
      <xdr:rowOff>38100</xdr:rowOff>
    </xdr:to>
    <xdr:sp>
      <xdr:nvSpPr>
        <xdr:cNvPr id="13" name="Rectangle 16"/>
        <xdr:cNvSpPr>
          <a:spLocks/>
        </xdr:cNvSpPr>
      </xdr:nvSpPr>
      <xdr:spPr>
        <a:xfrm>
          <a:off x="5238750" y="7267575"/>
          <a:ext cx="5010150" cy="2286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50</xdr:row>
      <xdr:rowOff>171450</xdr:rowOff>
    </xdr:from>
    <xdr:to>
      <xdr:col>17</xdr:col>
      <xdr:colOff>28575</xdr:colOff>
      <xdr:row>52</xdr:row>
      <xdr:rowOff>38100</xdr:rowOff>
    </xdr:to>
    <xdr:sp>
      <xdr:nvSpPr>
        <xdr:cNvPr id="14" name="Rectangle 15"/>
        <xdr:cNvSpPr>
          <a:spLocks/>
        </xdr:cNvSpPr>
      </xdr:nvSpPr>
      <xdr:spPr>
        <a:xfrm>
          <a:off x="5238750" y="7991475"/>
          <a:ext cx="5010150" cy="2286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52</xdr:row>
      <xdr:rowOff>171450</xdr:rowOff>
    </xdr:from>
    <xdr:to>
      <xdr:col>17</xdr:col>
      <xdr:colOff>28575</xdr:colOff>
      <xdr:row>54</xdr:row>
      <xdr:rowOff>38100</xdr:rowOff>
    </xdr:to>
    <xdr:sp>
      <xdr:nvSpPr>
        <xdr:cNvPr id="15" name="Rectangle 16"/>
        <xdr:cNvSpPr>
          <a:spLocks/>
        </xdr:cNvSpPr>
      </xdr:nvSpPr>
      <xdr:spPr>
        <a:xfrm>
          <a:off x="5238750" y="8353425"/>
          <a:ext cx="5010150" cy="2286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60</xdr:row>
      <xdr:rowOff>171450</xdr:rowOff>
    </xdr:from>
    <xdr:to>
      <xdr:col>17</xdr:col>
      <xdr:colOff>28575</xdr:colOff>
      <xdr:row>62</xdr:row>
      <xdr:rowOff>38100</xdr:rowOff>
    </xdr:to>
    <xdr:sp>
      <xdr:nvSpPr>
        <xdr:cNvPr id="16" name="Rectangle 15"/>
        <xdr:cNvSpPr>
          <a:spLocks/>
        </xdr:cNvSpPr>
      </xdr:nvSpPr>
      <xdr:spPr>
        <a:xfrm>
          <a:off x="5238750" y="9801225"/>
          <a:ext cx="5010150" cy="2286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62</xdr:row>
      <xdr:rowOff>171450</xdr:rowOff>
    </xdr:from>
    <xdr:to>
      <xdr:col>17</xdr:col>
      <xdr:colOff>28575</xdr:colOff>
      <xdr:row>64</xdr:row>
      <xdr:rowOff>38100</xdr:rowOff>
    </xdr:to>
    <xdr:sp>
      <xdr:nvSpPr>
        <xdr:cNvPr id="17" name="Rectangle 16"/>
        <xdr:cNvSpPr>
          <a:spLocks/>
        </xdr:cNvSpPr>
      </xdr:nvSpPr>
      <xdr:spPr>
        <a:xfrm>
          <a:off x="5238750" y="10163175"/>
          <a:ext cx="5010150" cy="2286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72</xdr:row>
      <xdr:rowOff>171450</xdr:rowOff>
    </xdr:from>
    <xdr:to>
      <xdr:col>17</xdr:col>
      <xdr:colOff>28575</xdr:colOff>
      <xdr:row>74</xdr:row>
      <xdr:rowOff>38100</xdr:rowOff>
    </xdr:to>
    <xdr:sp>
      <xdr:nvSpPr>
        <xdr:cNvPr id="18" name="Rectangle 15"/>
        <xdr:cNvSpPr>
          <a:spLocks/>
        </xdr:cNvSpPr>
      </xdr:nvSpPr>
      <xdr:spPr>
        <a:xfrm>
          <a:off x="5238750" y="11972925"/>
          <a:ext cx="5010150" cy="2286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74</xdr:row>
      <xdr:rowOff>171450</xdr:rowOff>
    </xdr:from>
    <xdr:to>
      <xdr:col>17</xdr:col>
      <xdr:colOff>28575</xdr:colOff>
      <xdr:row>76</xdr:row>
      <xdr:rowOff>38100</xdr:rowOff>
    </xdr:to>
    <xdr:sp>
      <xdr:nvSpPr>
        <xdr:cNvPr id="19" name="Rectangle 16"/>
        <xdr:cNvSpPr>
          <a:spLocks/>
        </xdr:cNvSpPr>
      </xdr:nvSpPr>
      <xdr:spPr>
        <a:xfrm>
          <a:off x="5238750" y="12334875"/>
          <a:ext cx="5010150" cy="2286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mori-pc\E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27"/>
  <sheetViews>
    <sheetView showGridLines="0" zoomScalePageLayoutView="0" workbookViewId="0" topLeftCell="A1">
      <selection activeCell="A21" sqref="A21"/>
    </sheetView>
  </sheetViews>
  <sheetFormatPr defaultColWidth="9.00390625" defaultRowHeight="13.5"/>
  <cols>
    <col min="1" max="1" width="6.625" style="0" customWidth="1"/>
    <col min="2" max="2" width="5.875" style="0" customWidth="1"/>
  </cols>
  <sheetData>
    <row r="1" spans="1:9" ht="13.5">
      <c r="A1" t="s">
        <v>14</v>
      </c>
      <c r="I1" s="24" t="str">
        <f>HYPERLINK("http://www.microlab.jp/xcutedoc/documents/manual/xcutehelpnew/Excel2RepList.htm","このマニュアルへ")</f>
        <v>このマニュアルへ</v>
      </c>
    </row>
    <row r="3" ht="13.5">
      <c r="B3" t="s">
        <v>15</v>
      </c>
    </row>
    <row r="4" ht="13.5">
      <c r="B4" t="s">
        <v>13</v>
      </c>
    </row>
    <row r="6" ht="13.5">
      <c r="B6" t="s">
        <v>11</v>
      </c>
    </row>
    <row r="7" ht="13.5">
      <c r="B7" t="s">
        <v>16</v>
      </c>
    </row>
    <row r="8" ht="9" customHeight="1"/>
    <row r="9" ht="13.5">
      <c r="B9" t="s">
        <v>9</v>
      </c>
    </row>
    <row r="10" ht="13.5">
      <c r="B10" t="s">
        <v>27</v>
      </c>
    </row>
    <row r="11" ht="9.75" customHeight="1"/>
    <row r="12" ht="13.5">
      <c r="B12" t="s">
        <v>5</v>
      </c>
    </row>
    <row r="13" ht="9.75" customHeight="1"/>
    <row r="14" ht="13.5">
      <c r="B14" t="s">
        <v>12</v>
      </c>
    </row>
    <row r="15" ht="13.5">
      <c r="B15" t="s">
        <v>21</v>
      </c>
    </row>
    <row r="17" ht="13.5">
      <c r="B17" t="s">
        <v>22</v>
      </c>
    </row>
    <row r="18" ht="13.5">
      <c r="B18" t="s">
        <v>23</v>
      </c>
    </row>
    <row r="19" ht="13.5">
      <c r="B19" t="s">
        <v>24</v>
      </c>
    </row>
    <row r="21" ht="13.5">
      <c r="A21" t="s">
        <v>17</v>
      </c>
    </row>
    <row r="22" ht="13.5">
      <c r="B22" t="s">
        <v>18</v>
      </c>
    </row>
    <row r="23" ht="15.75" customHeight="1">
      <c r="B23" t="s">
        <v>19</v>
      </c>
    </row>
    <row r="24" ht="13.5">
      <c r="B24" t="s">
        <v>25</v>
      </c>
    </row>
    <row r="25" ht="13.5">
      <c r="B25" t="s">
        <v>20</v>
      </c>
    </row>
    <row r="27" spans="2:6" ht="13.5">
      <c r="B27" s="46" t="s">
        <v>10</v>
      </c>
      <c r="C27" s="46"/>
      <c r="D27" s="47">
        <v>41661</v>
      </c>
      <c r="E27" s="46"/>
      <c r="F27" t="s">
        <v>26</v>
      </c>
    </row>
  </sheetData>
  <sheetProtection/>
  <mergeCells count="2">
    <mergeCell ref="B27:C27"/>
    <mergeCell ref="D27:E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W83"/>
  <sheetViews>
    <sheetView showGridLines="0" tabSelected="1" zoomScalePageLayoutView="0" workbookViewId="0" topLeftCell="C9">
      <selection activeCell="O5" sqref="O5"/>
    </sheetView>
  </sheetViews>
  <sheetFormatPr defaultColWidth="9.00390625" defaultRowHeight="13.5" outlineLevelRow="1"/>
  <cols>
    <col min="1" max="1" width="5.50390625" style="0" hidden="1" customWidth="1"/>
    <col min="2" max="2" width="8.25390625" style="0" hidden="1" customWidth="1"/>
    <col min="3" max="4" width="8.25390625" style="0" customWidth="1"/>
    <col min="5" max="5" width="12.875" style="0" customWidth="1"/>
    <col min="6" max="9" width="7.875" style="0" customWidth="1"/>
    <col min="13" max="25" width="9.25390625" style="0" customWidth="1"/>
  </cols>
  <sheetData>
    <row r="1" spans="1:9" s="6" customFormat="1" ht="14.25" customHeight="1" hidden="1">
      <c r="A1" s="9">
        <v>1714849474000</v>
      </c>
      <c r="B1" s="10" t="s">
        <v>38</v>
      </c>
      <c r="C1" s="11" t="s">
        <v>39</v>
      </c>
      <c r="D1" s="11" t="s">
        <v>84</v>
      </c>
      <c r="E1" s="11" t="s">
        <v>40</v>
      </c>
      <c r="F1" s="11" t="s">
        <v>41</v>
      </c>
      <c r="G1" s="12">
        <f>IF($B$4="MYCOOKIE=1","MYCOOKIE0_r4c4:r4c7="&amp;$A$4,"")</f>
      </c>
      <c r="H1" s="11" t="s">
        <v>42</v>
      </c>
      <c r="I1" s="11" t="s">
        <v>43</v>
      </c>
    </row>
    <row r="2" spans="2:8" s="6" customFormat="1" ht="14.25" customHeight="1" hidden="1">
      <c r="B2" s="13" t="str">
        <f>IF($E$6="BR","","ExcelValidCheck=1")&amp;IF(ISERR(SEARCH("MSIE",$F$1)),"|NotIe6LineBugFix=0","|NotIe6LineBugFix=1")</f>
        <v>ExcelValidCheck=1|NotIe6LineBugFix=0</v>
      </c>
      <c r="G2" s="14" t="str">
        <f>IF($E$6="EX","WriteTmp|EXCELOPEN=S|NoCopy",IF($E$6="PDF","ExcelOpen=S,PDF",""))</f>
        <v>WriteTmp|EXCELOPEN=S|NoCopy</v>
      </c>
      <c r="H2" s="12" t="str">
        <f>IF(LEFT($H$1,11)="WRITEREPORT","RunA=P_Rieki.xls!BR_Excel","RunB=P_Rieki.xls!DELFLAG")</f>
        <v>RunA=P_Rieki.xls!BR_Excel</v>
      </c>
    </row>
    <row r="3" spans="1:8" s="6" customFormat="1" ht="14.25" customHeight="1" hidden="1">
      <c r="A3" s="15"/>
      <c r="B3" s="11">
        <v>7</v>
      </c>
      <c r="C3" s="11">
        <v>1</v>
      </c>
      <c r="D3" s="11">
        <v>7</v>
      </c>
      <c r="E3" s="11"/>
      <c r="F3" s="6">
        <f>IF($A$3&lt;&gt;"","Message=DBでエラー発生","")</f>
      </c>
      <c r="G3" s="12">
        <f>IF($B$4="MYCOOKIE=1","MYCOOKIE0_r4c4:r4c7="&amp;$A$4,"")</f>
      </c>
      <c r="H3" s="6">
        <f>IF(LEFT($H$1,10)="READREPORT",IF($E$6="BR","Message=procgi.exe?P="&amp;$E$1&amp;"&amp;"&amp;$H$6,"Message=送信OK"&amp;CHAR(9)&amp;CHAR(10)&amp;"  読取 "&amp;$B3&amp;CHAR(9)&amp;CHAR(10)&amp;"  修正 "&amp;$C3&amp;CHAR(9)&amp;CHAR(10)&amp;"  追加 "&amp;$D3&amp;CHAR(9)&amp;CHAR(10)&amp;"  削除 "&amp;$E3),"")</f>
      </c>
    </row>
    <row r="4" spans="2:7" s="6" customFormat="1" ht="14.25" customHeight="1" hidden="1">
      <c r="B4" s="6" t="s">
        <v>6</v>
      </c>
      <c r="G4" s="14"/>
    </row>
    <row r="5" spans="1:23" s="6" customFormat="1" ht="15" customHeight="1" hidden="1">
      <c r="A5" s="7"/>
      <c r="D5" s="16" t="s">
        <v>46</v>
      </c>
      <c r="E5" s="17" t="s">
        <v>7</v>
      </c>
      <c r="F5" s="18"/>
      <c r="G5" s="18"/>
      <c r="H5" s="19" t="s">
        <v>45</v>
      </c>
      <c r="I5" s="45" t="s">
        <v>36</v>
      </c>
      <c r="J5" s="16" t="str">
        <f>LEFT($D$5,FINDB("PROCGI.EXE",UPPER($D$5))-1)&amp;"procgi.exe"</f>
        <v>/sample/procgi.exe</v>
      </c>
      <c r="K5" s="20" t="str">
        <f>"R11C2:R"&amp;(21+$B$3)&amp;"C13"</f>
        <v>R11C2:R28C13</v>
      </c>
      <c r="L5" s="16" t="str">
        <f>$E$1</f>
        <v>Rieki</v>
      </c>
      <c r="M5" s="21" t="s">
        <v>34</v>
      </c>
      <c r="N5" s="18">
        <v>120</v>
      </c>
      <c r="O5" s="18" t="s">
        <v>37</v>
      </c>
      <c r="P5" s="18"/>
      <c r="Q5" s="18"/>
      <c r="R5" s="18" t="s">
        <v>0</v>
      </c>
      <c r="S5" s="18"/>
      <c r="T5" s="18"/>
      <c r="U5" s="18" t="s">
        <v>7</v>
      </c>
      <c r="W5" s="6" t="s">
        <v>3</v>
      </c>
    </row>
    <row r="6" spans="3:13" s="6" customFormat="1" ht="13.5" hidden="1">
      <c r="C6" s="22"/>
      <c r="D6" s="6" t="s">
        <v>44</v>
      </c>
      <c r="E6" s="6" t="s">
        <v>35</v>
      </c>
      <c r="H6" s="6" t="s">
        <v>4</v>
      </c>
      <c r="K6" s="23" t="s">
        <v>8</v>
      </c>
      <c r="L6" s="6" t="s">
        <v>2</v>
      </c>
      <c r="M6" s="20"/>
    </row>
    <row r="7" spans="1:6" s="6" customFormat="1" ht="13.5" hidden="1">
      <c r="A7" s="13"/>
      <c r="B7" s="13" t="s">
        <v>28</v>
      </c>
      <c r="E7" s="13"/>
      <c r="F7" s="13"/>
    </row>
    <row r="8" spans="1:3" s="6" customFormat="1" ht="23.25" customHeight="1" hidden="1">
      <c r="A8">
        <v>9</v>
      </c>
      <c r="B8" s="6">
        <v>14</v>
      </c>
      <c r="C8" s="6">
        <v>2</v>
      </c>
    </row>
    <row r="9" spans="1:19" s="1" customFormat="1" ht="21" customHeight="1">
      <c r="A9" s="5" t="s">
        <v>1</v>
      </c>
      <c r="B9" s="5"/>
      <c r="C9" s="5"/>
      <c r="D9" s="5"/>
      <c r="G9" s="5"/>
      <c r="H9" s="5"/>
      <c r="I9" s="8"/>
      <c r="J9" s="2"/>
      <c r="K9" s="2"/>
      <c r="L9" s="3"/>
      <c r="M9" s="3"/>
      <c r="N9" s="4"/>
      <c r="O9" s="4"/>
      <c r="Q9"/>
      <c r="R9"/>
      <c r="S9"/>
    </row>
    <row r="10" spans="2:16" s="5" customFormat="1" ht="23.25" customHeight="1">
      <c r="B10"/>
      <c r="C10" s="25" t="s">
        <v>29</v>
      </c>
      <c r="I10" s="26"/>
      <c r="L10" s="48" t="s">
        <v>30</v>
      </c>
      <c r="M10" s="48"/>
      <c r="N10" s="48"/>
      <c r="O10" s="48"/>
      <c r="P10" s="48"/>
    </row>
    <row r="11" spans="1:18" s="5" customFormat="1" ht="15.75" customHeight="1" thickBot="1">
      <c r="A11" s="27"/>
      <c r="B11"/>
      <c r="C11" s="28" t="s">
        <v>31</v>
      </c>
      <c r="D11" s="28" t="s">
        <v>32</v>
      </c>
      <c r="E11" s="28"/>
      <c r="F11" s="29">
        <v>4</v>
      </c>
      <c r="G11" s="29">
        <v>5</v>
      </c>
      <c r="H11" s="29">
        <v>6</v>
      </c>
      <c r="I11" s="29">
        <v>7</v>
      </c>
      <c r="J11" s="29">
        <v>8</v>
      </c>
      <c r="K11" s="29">
        <v>9</v>
      </c>
      <c r="L11" s="29">
        <v>10</v>
      </c>
      <c r="M11" s="29">
        <v>11</v>
      </c>
      <c r="N11" s="29">
        <v>12</v>
      </c>
      <c r="O11" s="29">
        <v>1</v>
      </c>
      <c r="P11" s="29">
        <v>2</v>
      </c>
      <c r="Q11" s="30">
        <v>3</v>
      </c>
      <c r="R11" s="28" t="s">
        <v>33</v>
      </c>
    </row>
    <row r="12" spans="1:18" s="5" customFormat="1" ht="14.25" thickBot="1">
      <c r="A12"/>
      <c r="B12"/>
      <c r="C12" s="31" t="s">
        <v>47</v>
      </c>
      <c r="D12" s="32"/>
      <c r="E12" s="33" t="s">
        <v>48</v>
      </c>
      <c r="F12" s="34">
        <f>SUMIF($E13:$E19,$E12,F13:F19)</f>
        <v>54083580</v>
      </c>
      <c r="G12" s="34">
        <f>SUMIF($E13:$E19,$E12,G13:G19)</f>
        <v>49834913</v>
      </c>
      <c r="H12" s="34">
        <f>SUMIF($E13:$E19,$E12,H13:H19)</f>
        <v>50288586</v>
      </c>
      <c r="I12" s="34">
        <f>SUMIF($E13:$E19,$E12,I13:I19)</f>
        <v>48427371</v>
      </c>
      <c r="J12" s="34">
        <f>SUMIF($E13:$E19,$E12,J13:J19)</f>
        <v>53753249</v>
      </c>
      <c r="K12" s="34">
        <f>SUMIF($E13:$E19,$E12,K13:K19)</f>
        <v>1855608023</v>
      </c>
      <c r="L12" s="34">
        <f>SUMIF($E13:$E19,$E12,L13:L19)</f>
        <v>14963108</v>
      </c>
      <c r="M12" s="34">
        <f>SUMIF($E13:$E19,$E12,M13:M19)</f>
        <v>50283144</v>
      </c>
      <c r="N12" s="34">
        <f>SUMIF($E13:$E19,$E12,N13:N19)</f>
        <v>58894450</v>
      </c>
      <c r="O12" s="34">
        <f>SUMIF($E13:$E19,$E12,O13:O19)</f>
        <v>36299219</v>
      </c>
      <c r="P12" s="34">
        <f>SUMIF($E13:$E19,$E12,P13:P19)</f>
        <v>173651717</v>
      </c>
      <c r="Q12" s="34">
        <f>SUMIF($E13:$E19,$E12,Q13:Q19)</f>
        <v>60546389</v>
      </c>
      <c r="R12" s="35">
        <f aca="true" t="shared" si="0" ref="R12:R19">SUM(F12:Q12)</f>
        <v>2506633749</v>
      </c>
    </row>
    <row r="13" spans="3:18" ht="14.25" thickBot="1">
      <c r="C13" s="36"/>
      <c r="D13" s="44"/>
      <c r="E13" s="37" t="s">
        <v>49</v>
      </c>
      <c r="F13" s="38">
        <f>SUMIF($E14:$E19,$E13,F14:F19)</f>
        <v>52986812</v>
      </c>
      <c r="G13" s="38">
        <f>SUMIF($E14:$E19,$E13,G14:G19)</f>
        <v>48204843</v>
      </c>
      <c r="H13" s="38">
        <f>SUMIF($E14:$E19,$E13,H14:H19)</f>
        <v>50177138</v>
      </c>
      <c r="I13" s="38">
        <f>SUMIF($E14:$E19,$E13,I14:I19)</f>
        <v>47922101</v>
      </c>
      <c r="J13" s="38">
        <f>SUMIF($E14:$E19,$E13,J14:J19)</f>
        <v>0</v>
      </c>
      <c r="K13" s="38">
        <f>SUMIF($E14:$E19,$E13,K14:K19)</f>
        <v>0</v>
      </c>
      <c r="L13" s="38">
        <f>SUMIF($E14:$E19,$E13,L14:L19)</f>
        <v>0</v>
      </c>
      <c r="M13" s="38">
        <f>SUMIF($E14:$E19,$E13,M14:M19)</f>
        <v>0</v>
      </c>
      <c r="N13" s="38">
        <f>SUMIF($E14:$E19,$E13,N14:N19)</f>
        <v>0</v>
      </c>
      <c r="O13" s="38">
        <f>SUMIF($E14:$E19,$E13,O14:O19)</f>
        <v>0</v>
      </c>
      <c r="P13" s="38">
        <f>SUMIF($E14:$E19,$E13,P14:P19)</f>
        <v>0</v>
      </c>
      <c r="Q13" s="38">
        <f>SUMIF($E14:$E19,$E13,Q14:Q19)</f>
        <v>0</v>
      </c>
      <c r="R13" s="39">
        <f t="shared" si="0"/>
        <v>199290894</v>
      </c>
    </row>
    <row r="14" spans="1:18" ht="14.25" outlineLevel="1" thickBot="1">
      <c r="A14" s="6" t="str">
        <f>IF($D14="","$$DEL","NOPOST")</f>
        <v>NOPOST</v>
      </c>
      <c r="B14" s="6">
        <v>2004</v>
      </c>
      <c r="C14" s="36"/>
      <c r="D14" s="40" t="s">
        <v>50</v>
      </c>
      <c r="E14" s="33" t="s">
        <v>48</v>
      </c>
      <c r="F14" s="41">
        <v>17095637</v>
      </c>
      <c r="G14" s="41">
        <v>15703583</v>
      </c>
      <c r="H14" s="41">
        <v>15714529</v>
      </c>
      <c r="I14" s="41">
        <v>14973222</v>
      </c>
      <c r="J14" s="41">
        <v>16345730</v>
      </c>
      <c r="K14" s="42">
        <v>3333333</v>
      </c>
      <c r="L14" s="42">
        <v>1111111</v>
      </c>
      <c r="M14" s="42">
        <v>15315167</v>
      </c>
      <c r="N14" s="42">
        <v>18214249</v>
      </c>
      <c r="O14" s="42">
        <v>15862</v>
      </c>
      <c r="P14" s="42">
        <v>15812144</v>
      </c>
      <c r="Q14" s="43">
        <v>18676073</v>
      </c>
      <c r="R14" s="35">
        <f t="shared" si="0"/>
        <v>152310640</v>
      </c>
    </row>
    <row r="15" spans="1:18" ht="14.25" outlineLevel="1" thickBot="1">
      <c r="A15" s="6" t="str">
        <f>IF($D14="","$$DEL","NOPOST")</f>
        <v>NOPOST</v>
      </c>
      <c r="C15" s="36"/>
      <c r="D15" s="40"/>
      <c r="E15" s="37" t="s">
        <v>49</v>
      </c>
      <c r="F15" s="38">
        <v>16388347</v>
      </c>
      <c r="G15" s="38">
        <v>15103320</v>
      </c>
      <c r="H15" s="38">
        <v>15616038</v>
      </c>
      <c r="I15" s="38">
        <v>15232107</v>
      </c>
      <c r="J15" s="38"/>
      <c r="K15" s="38"/>
      <c r="L15" s="38"/>
      <c r="M15" s="38"/>
      <c r="N15" s="38"/>
      <c r="O15" s="38"/>
      <c r="P15" s="38"/>
      <c r="Q15" s="38"/>
      <c r="R15" s="39">
        <f t="shared" si="0"/>
        <v>62339812</v>
      </c>
    </row>
    <row r="16" spans="1:18" ht="14.25" outlineLevel="1" thickBot="1">
      <c r="A16" s="6" t="str">
        <f>IF($D16="","$$DEL","NOPOST")</f>
        <v>NOPOST</v>
      </c>
      <c r="B16" s="6">
        <v>2004</v>
      </c>
      <c r="C16" s="36"/>
      <c r="D16" s="40" t="s">
        <v>51</v>
      </c>
      <c r="E16" s="33" t="s">
        <v>48</v>
      </c>
      <c r="F16" s="41">
        <v>14124823</v>
      </c>
      <c r="G16" s="41">
        <v>12067614</v>
      </c>
      <c r="H16" s="41">
        <v>12263418</v>
      </c>
      <c r="I16" s="41">
        <v>12929122</v>
      </c>
      <c r="J16" s="41">
        <v>13575049</v>
      </c>
      <c r="K16" s="42">
        <v>1825222604</v>
      </c>
      <c r="L16" s="42">
        <v>13629775</v>
      </c>
      <c r="M16" s="42">
        <v>12910622</v>
      </c>
      <c r="N16" s="42">
        <v>15838737</v>
      </c>
      <c r="O16" s="42">
        <v>13374988</v>
      </c>
      <c r="P16" s="42">
        <v>134722531</v>
      </c>
      <c r="Q16" s="43">
        <v>15082273</v>
      </c>
      <c r="R16" s="35">
        <f t="shared" si="0"/>
        <v>2095741556</v>
      </c>
    </row>
    <row r="17" spans="1:18" ht="14.25" outlineLevel="1" thickBot="1">
      <c r="A17" s="6" t="str">
        <f>IF($D16="","$$DEL","NOPOST")</f>
        <v>NOPOST</v>
      </c>
      <c r="C17" s="36"/>
      <c r="D17" s="40"/>
      <c r="E17" s="37" t="s">
        <v>49</v>
      </c>
      <c r="F17" s="38">
        <v>14756975</v>
      </c>
      <c r="G17" s="38">
        <v>11663791</v>
      </c>
      <c r="H17" s="38">
        <v>12287595</v>
      </c>
      <c r="I17" s="38">
        <v>12693856</v>
      </c>
      <c r="J17" s="38"/>
      <c r="K17" s="38"/>
      <c r="L17" s="38"/>
      <c r="M17" s="38"/>
      <c r="N17" s="38"/>
      <c r="O17" s="38"/>
      <c r="P17" s="38"/>
      <c r="Q17" s="38"/>
      <c r="R17" s="39">
        <f t="shared" si="0"/>
        <v>51402217</v>
      </c>
    </row>
    <row r="18" spans="1:18" ht="14.25" outlineLevel="1" thickBot="1">
      <c r="A18" s="6" t="str">
        <f>IF($D18="","$$DEL","NOPOST")</f>
        <v>NOPOST</v>
      </c>
      <c r="B18" s="6">
        <v>2004</v>
      </c>
      <c r="C18" s="36"/>
      <c r="D18" s="40" t="s">
        <v>52</v>
      </c>
      <c r="E18" s="33" t="s">
        <v>48</v>
      </c>
      <c r="F18" s="41">
        <v>22863120</v>
      </c>
      <c r="G18" s="41">
        <v>22063716</v>
      </c>
      <c r="H18" s="41">
        <v>22310639</v>
      </c>
      <c r="I18" s="41">
        <v>20525027</v>
      </c>
      <c r="J18" s="41">
        <v>23832470</v>
      </c>
      <c r="K18" s="42">
        <v>27052086</v>
      </c>
      <c r="L18" s="42">
        <v>222222</v>
      </c>
      <c r="M18" s="42">
        <v>22057355</v>
      </c>
      <c r="N18" s="42">
        <v>24841464</v>
      </c>
      <c r="O18" s="42">
        <v>22908369</v>
      </c>
      <c r="P18" s="42">
        <v>23117042</v>
      </c>
      <c r="Q18" s="43">
        <v>26788043</v>
      </c>
      <c r="R18" s="35">
        <f t="shared" si="0"/>
        <v>258581553</v>
      </c>
    </row>
    <row r="19" spans="1:18" ht="14.25" outlineLevel="1" thickBot="1">
      <c r="A19" s="6" t="str">
        <f>IF($D18="","$$DEL","NOPOST")</f>
        <v>NOPOST</v>
      </c>
      <c r="C19" s="36"/>
      <c r="D19" s="40"/>
      <c r="E19" s="37" t="s">
        <v>49</v>
      </c>
      <c r="F19" s="38">
        <v>21841490</v>
      </c>
      <c r="G19" s="38">
        <v>21437732</v>
      </c>
      <c r="H19" s="38">
        <v>22273505</v>
      </c>
      <c r="I19" s="38">
        <v>19996138</v>
      </c>
      <c r="J19" s="38"/>
      <c r="K19" s="38"/>
      <c r="L19" s="38"/>
      <c r="M19" s="38"/>
      <c r="N19" s="38"/>
      <c r="O19" s="38"/>
      <c r="P19" s="38"/>
      <c r="Q19" s="38"/>
      <c r="R19" s="39">
        <f t="shared" si="0"/>
        <v>85548865</v>
      </c>
    </row>
    <row r="20" spans="1:18" s="5" customFormat="1" ht="14.25" thickBot="1">
      <c r="A20"/>
      <c r="B20"/>
      <c r="C20" s="31" t="s">
        <v>53</v>
      </c>
      <c r="D20" s="32"/>
      <c r="E20" s="33" t="s">
        <v>48</v>
      </c>
      <c r="F20" s="34">
        <f>SUMIF($E21:$E35,$E20,F21:F35)</f>
        <v>123554610</v>
      </c>
      <c r="G20" s="34">
        <f>SUMIF($E21:$E35,$E20,G21:G35)</f>
        <v>113069159</v>
      </c>
      <c r="H20" s="34">
        <f>SUMIF($E21:$E35,$E20,H21:H35)</f>
        <v>113627060</v>
      </c>
      <c r="I20" s="34">
        <f>SUMIF($E21:$E35,$E20,I21:I35)</f>
        <v>110086729</v>
      </c>
      <c r="J20" s="34">
        <f>SUMIF($E21:$E35,$E20,J21:J35)</f>
        <v>120492239</v>
      </c>
      <c r="K20" s="34">
        <f>SUMIF($E21:$E35,$E20,K21:K35)</f>
        <v>124941649</v>
      </c>
      <c r="L20" s="34">
        <f>SUMIF($E21:$E35,$E20,L21:L35)</f>
        <v>115439158</v>
      </c>
      <c r="M20" s="34">
        <f>SUMIF($E21:$E35,$E20,M21:M35)</f>
        <v>108153993</v>
      </c>
      <c r="N20" s="34">
        <f>SUMIF($E21:$E35,$E20,N21:N35)</f>
        <v>124921243</v>
      </c>
      <c r="O20" s="34">
        <f>SUMIF($E21:$E35,$E20,O21:O35)</f>
        <v>112097192</v>
      </c>
      <c r="P20" s="34">
        <f>SUMIF($E21:$E35,$E20,P21:P35)</f>
        <v>118454218</v>
      </c>
      <c r="Q20" s="34">
        <f>SUMIF($E21:$E35,$E20,Q21:Q35)</f>
        <v>117775507</v>
      </c>
      <c r="R20" s="35">
        <f aca="true" t="shared" si="1" ref="R20:R53">SUM(F20:Q20)</f>
        <v>1402612757</v>
      </c>
    </row>
    <row r="21" spans="3:18" ht="14.25" thickBot="1">
      <c r="C21" s="36"/>
      <c r="D21" s="44"/>
      <c r="E21" s="37" t="s">
        <v>49</v>
      </c>
      <c r="F21" s="38">
        <f>SUMIF($E22:$E35,$E21,F22:F35)</f>
        <v>128275085</v>
      </c>
      <c r="G21" s="38">
        <f>SUMIF($E22:$E35,$E21,G22:G35)</f>
        <v>114051753</v>
      </c>
      <c r="H21" s="38">
        <f>SUMIF($E22:$E35,$E21,H22:H35)</f>
        <v>112505424</v>
      </c>
      <c r="I21" s="38">
        <f>SUMIF($E22:$E35,$E21,I22:I35)</f>
        <v>108460454</v>
      </c>
      <c r="J21" s="38">
        <f>SUMIF($E22:$E35,$E21,J22:J35)</f>
        <v>0</v>
      </c>
      <c r="K21" s="38">
        <f>SUMIF($E22:$E35,$E21,K22:K35)</f>
        <v>0</v>
      </c>
      <c r="L21" s="38">
        <f>SUMIF($E22:$E35,$E21,L22:L35)</f>
        <v>0</v>
      </c>
      <c r="M21" s="38">
        <f>SUMIF($E22:$E35,$E21,M22:M35)</f>
        <v>0</v>
      </c>
      <c r="N21" s="38">
        <f>SUMIF($E22:$E35,$E21,N22:N35)</f>
        <v>0</v>
      </c>
      <c r="O21" s="38">
        <f>SUMIF($E22:$E35,$E21,O22:O35)</f>
        <v>0</v>
      </c>
      <c r="P21" s="38">
        <f>SUMIF($E22:$E35,$E21,P22:P35)</f>
        <v>0</v>
      </c>
      <c r="Q21" s="38">
        <f>SUMIF($E22:$E35,$E21,Q22:Q35)</f>
        <v>0</v>
      </c>
      <c r="R21" s="39">
        <f t="shared" si="1"/>
        <v>463292716</v>
      </c>
    </row>
    <row r="22" spans="1:18" ht="14.25" outlineLevel="1" thickBot="1">
      <c r="A22" s="6" t="str">
        <f>IF($D22="","$$DEL","NOPOST")</f>
        <v>NOPOST</v>
      </c>
      <c r="B22" s="6">
        <v>2004</v>
      </c>
      <c r="C22" s="36"/>
      <c r="D22" s="40" t="s">
        <v>54</v>
      </c>
      <c r="E22" s="33" t="s">
        <v>48</v>
      </c>
      <c r="F22" s="41">
        <v>27261762</v>
      </c>
      <c r="G22" s="41">
        <v>26022005</v>
      </c>
      <c r="H22" s="41">
        <v>24043118</v>
      </c>
      <c r="I22" s="41">
        <v>25861532</v>
      </c>
      <c r="J22" s="41">
        <v>26949399</v>
      </c>
      <c r="K22" s="42">
        <v>26992418</v>
      </c>
      <c r="L22" s="42">
        <v>27011298</v>
      </c>
      <c r="M22" s="42">
        <v>26189599</v>
      </c>
      <c r="N22" s="42">
        <v>31167927</v>
      </c>
      <c r="O22" s="42">
        <v>26532323</v>
      </c>
      <c r="P22" s="42">
        <v>28225052</v>
      </c>
      <c r="Q22" s="43">
        <v>29311124</v>
      </c>
      <c r="R22" s="35">
        <f t="shared" si="1"/>
        <v>325567557</v>
      </c>
    </row>
    <row r="23" spans="1:18" ht="14.25" outlineLevel="1" thickBot="1">
      <c r="A23" s="6" t="str">
        <f>IF($D22="","$$DEL","NOPOST")</f>
        <v>NOPOST</v>
      </c>
      <c r="C23" s="36"/>
      <c r="D23" s="40"/>
      <c r="E23" s="37" t="s">
        <v>49</v>
      </c>
      <c r="F23" s="38">
        <v>27857669</v>
      </c>
      <c r="G23" s="38">
        <v>26166464</v>
      </c>
      <c r="H23" s="38">
        <v>24004604</v>
      </c>
      <c r="I23" s="38">
        <v>25409417</v>
      </c>
      <c r="J23" s="38"/>
      <c r="K23" s="38"/>
      <c r="L23" s="38"/>
      <c r="M23" s="38"/>
      <c r="N23" s="38"/>
      <c r="O23" s="38"/>
      <c r="P23" s="38"/>
      <c r="Q23" s="38"/>
      <c r="R23" s="39">
        <f t="shared" si="1"/>
        <v>103438154</v>
      </c>
    </row>
    <row r="24" spans="1:18" ht="14.25" outlineLevel="1" thickBot="1">
      <c r="A24" s="6" t="str">
        <f>IF($D24="","$$DEL","NOPOST")</f>
        <v>NOPOST</v>
      </c>
      <c r="B24" s="6">
        <v>2004</v>
      </c>
      <c r="C24" s="36"/>
      <c r="D24" s="40" t="s">
        <v>55</v>
      </c>
      <c r="E24" s="33" t="s">
        <v>48</v>
      </c>
      <c r="F24" s="41">
        <v>6576427</v>
      </c>
      <c r="G24" s="41">
        <v>5804940</v>
      </c>
      <c r="H24" s="41">
        <v>6150979</v>
      </c>
      <c r="I24" s="41">
        <v>6003955</v>
      </c>
      <c r="J24" s="41">
        <v>6437033</v>
      </c>
      <c r="K24" s="42">
        <v>7475933</v>
      </c>
      <c r="L24" s="42">
        <v>6418049</v>
      </c>
      <c r="M24" s="42">
        <v>6155981</v>
      </c>
      <c r="N24" s="42">
        <v>6632550</v>
      </c>
      <c r="O24" s="42">
        <v>6338359</v>
      </c>
      <c r="P24" s="42">
        <v>6361084</v>
      </c>
      <c r="Q24" s="43">
        <v>7437269</v>
      </c>
      <c r="R24" s="35">
        <f t="shared" si="1"/>
        <v>77792559</v>
      </c>
    </row>
    <row r="25" spans="1:18" ht="14.25" outlineLevel="1" thickBot="1">
      <c r="A25" s="6" t="str">
        <f>IF($D24="","$$DEL","NOPOST")</f>
        <v>NOPOST</v>
      </c>
      <c r="C25" s="36"/>
      <c r="D25" s="40"/>
      <c r="E25" s="37" t="s">
        <v>49</v>
      </c>
      <c r="F25" s="38">
        <v>6771929</v>
      </c>
      <c r="G25" s="38">
        <v>5779460</v>
      </c>
      <c r="H25" s="38">
        <v>6110589</v>
      </c>
      <c r="I25" s="38">
        <v>6128681</v>
      </c>
      <c r="J25" s="38"/>
      <c r="K25" s="38"/>
      <c r="L25" s="38"/>
      <c r="M25" s="38"/>
      <c r="N25" s="38"/>
      <c r="O25" s="38"/>
      <c r="P25" s="38"/>
      <c r="Q25" s="38"/>
      <c r="R25" s="39">
        <f t="shared" si="1"/>
        <v>24790659</v>
      </c>
    </row>
    <row r="26" spans="1:18" ht="14.25" outlineLevel="1" thickBot="1">
      <c r="A26" s="6" t="str">
        <f>IF($D26="","$$DEL","NOPOST")</f>
        <v>NOPOST</v>
      </c>
      <c r="B26" s="6">
        <v>2004</v>
      </c>
      <c r="C26" s="36"/>
      <c r="D26" s="40" t="s">
        <v>56</v>
      </c>
      <c r="E26" s="33" t="s">
        <v>48</v>
      </c>
      <c r="F26" s="41">
        <v>17281508</v>
      </c>
      <c r="G26" s="41">
        <v>14558703</v>
      </c>
      <c r="H26" s="41">
        <v>15856755</v>
      </c>
      <c r="I26" s="41">
        <v>14884031</v>
      </c>
      <c r="J26" s="41">
        <v>16649353</v>
      </c>
      <c r="K26" s="42">
        <v>18972047</v>
      </c>
      <c r="L26" s="42">
        <v>16590856</v>
      </c>
      <c r="M26" s="42">
        <v>15096667</v>
      </c>
      <c r="N26" s="42">
        <v>15955279</v>
      </c>
      <c r="O26" s="42">
        <v>15999432</v>
      </c>
      <c r="P26" s="42">
        <v>17159574</v>
      </c>
      <c r="Q26" s="43">
        <v>16614146</v>
      </c>
      <c r="R26" s="35">
        <f t="shared" si="1"/>
        <v>195618351</v>
      </c>
    </row>
    <row r="27" spans="1:18" ht="14.25" outlineLevel="1" thickBot="1">
      <c r="A27" s="6" t="str">
        <f>IF($D26="","$$DEL","NOPOST")</f>
        <v>NOPOST</v>
      </c>
      <c r="C27" s="36"/>
      <c r="D27" s="40"/>
      <c r="E27" s="37" t="s">
        <v>49</v>
      </c>
      <c r="F27" s="38">
        <v>18098521</v>
      </c>
      <c r="G27" s="38">
        <v>15017293</v>
      </c>
      <c r="H27" s="38">
        <v>15581151</v>
      </c>
      <c r="I27" s="38">
        <v>14375197</v>
      </c>
      <c r="J27" s="38"/>
      <c r="K27" s="38"/>
      <c r="L27" s="38"/>
      <c r="M27" s="38"/>
      <c r="N27" s="38"/>
      <c r="O27" s="38"/>
      <c r="P27" s="38"/>
      <c r="Q27" s="38"/>
      <c r="R27" s="39">
        <f t="shared" si="1"/>
        <v>63072162</v>
      </c>
    </row>
    <row r="28" spans="1:18" ht="14.25" outlineLevel="1" thickBot="1">
      <c r="A28" s="6" t="str">
        <f>IF($D28="","$$DEL","NOPOST")</f>
        <v>NOPOST</v>
      </c>
      <c r="B28" s="6">
        <v>2004</v>
      </c>
      <c r="C28" s="36"/>
      <c r="D28" s="40" t="s">
        <v>57</v>
      </c>
      <c r="E28" s="33" t="s">
        <v>48</v>
      </c>
      <c r="F28" s="41">
        <v>6281523</v>
      </c>
      <c r="G28" s="41">
        <v>5664761</v>
      </c>
      <c r="H28" s="41">
        <v>5643433</v>
      </c>
      <c r="I28" s="41">
        <v>5674743</v>
      </c>
      <c r="J28" s="41">
        <v>6297760</v>
      </c>
      <c r="K28" s="42">
        <v>10000</v>
      </c>
      <c r="L28" s="42">
        <v>20000</v>
      </c>
      <c r="M28" s="42">
        <v>30000</v>
      </c>
      <c r="N28" s="42">
        <v>10000</v>
      </c>
      <c r="O28" s="42">
        <v>20000</v>
      </c>
      <c r="P28" s="42">
        <v>30000</v>
      </c>
      <c r="Q28" s="43">
        <v>40000</v>
      </c>
      <c r="R28" s="35">
        <f t="shared" si="1"/>
        <v>29722220</v>
      </c>
    </row>
    <row r="29" spans="1:18" ht="14.25" outlineLevel="1" thickBot="1">
      <c r="A29" s="6" t="str">
        <f>IF($D28="","$$DEL","NOPOST")</f>
        <v>NOPOST</v>
      </c>
      <c r="C29" s="36"/>
      <c r="D29" s="40"/>
      <c r="E29" s="37" t="s">
        <v>49</v>
      </c>
      <c r="F29" s="38">
        <v>6447727</v>
      </c>
      <c r="G29" s="38">
        <v>5503852</v>
      </c>
      <c r="H29" s="38">
        <v>5641902</v>
      </c>
      <c r="I29" s="38">
        <v>5891335</v>
      </c>
      <c r="J29" s="38"/>
      <c r="K29" s="38"/>
      <c r="L29" s="38"/>
      <c r="M29" s="38"/>
      <c r="N29" s="38"/>
      <c r="O29" s="38"/>
      <c r="P29" s="38"/>
      <c r="Q29" s="38"/>
      <c r="R29" s="39">
        <f t="shared" si="1"/>
        <v>23484816</v>
      </c>
    </row>
    <row r="30" spans="1:18" ht="14.25" outlineLevel="1" thickBot="1">
      <c r="A30" s="6" t="str">
        <f>IF($D30="","$$DEL","NOPOST")</f>
        <v>NOPOST</v>
      </c>
      <c r="B30" s="6">
        <v>2004</v>
      </c>
      <c r="C30" s="36"/>
      <c r="D30" s="40" t="s">
        <v>58</v>
      </c>
      <c r="E30" s="33" t="s">
        <v>48</v>
      </c>
      <c r="F30" s="41">
        <v>6522032</v>
      </c>
      <c r="G30" s="41">
        <v>6037998</v>
      </c>
      <c r="H30" s="41">
        <v>5936413</v>
      </c>
      <c r="I30" s="41">
        <v>5983443</v>
      </c>
      <c r="J30" s="41">
        <v>6048195</v>
      </c>
      <c r="K30" s="42">
        <v>6931623</v>
      </c>
      <c r="L30" s="42">
        <v>6211066</v>
      </c>
      <c r="M30" s="42">
        <v>6031909</v>
      </c>
      <c r="N30" s="42">
        <v>6411859</v>
      </c>
      <c r="O30" s="42">
        <v>6091421</v>
      </c>
      <c r="P30" s="42">
        <v>6070804</v>
      </c>
      <c r="Q30" s="43">
        <v>6371310</v>
      </c>
      <c r="R30" s="35">
        <f t="shared" si="1"/>
        <v>74648073</v>
      </c>
    </row>
    <row r="31" spans="1:18" ht="14.25" outlineLevel="1" thickBot="1">
      <c r="A31" s="6" t="str">
        <f>IF($D30="","$$DEL","NOPOST")</f>
        <v>NOPOST</v>
      </c>
      <c r="C31" s="36"/>
      <c r="D31" s="40"/>
      <c r="E31" s="37" t="s">
        <v>49</v>
      </c>
      <c r="F31" s="38">
        <v>6821587</v>
      </c>
      <c r="G31" s="38">
        <v>5796628</v>
      </c>
      <c r="H31" s="38">
        <v>5917776</v>
      </c>
      <c r="I31" s="38">
        <v>5882682</v>
      </c>
      <c r="J31" s="38"/>
      <c r="K31" s="38"/>
      <c r="L31" s="38"/>
      <c r="M31" s="38"/>
      <c r="N31" s="38"/>
      <c r="O31" s="38"/>
      <c r="P31" s="38"/>
      <c r="Q31" s="38"/>
      <c r="R31" s="39">
        <f t="shared" si="1"/>
        <v>24418673</v>
      </c>
    </row>
    <row r="32" spans="1:18" ht="14.25" outlineLevel="1" thickBot="1">
      <c r="A32" s="6" t="str">
        <f>IF($D32="","$$DEL","NOPOST")</f>
        <v>NOPOST</v>
      </c>
      <c r="B32" s="6">
        <v>2004</v>
      </c>
      <c r="C32" s="36"/>
      <c r="D32" s="40" t="s">
        <v>59</v>
      </c>
      <c r="E32" s="33" t="s">
        <v>48</v>
      </c>
      <c r="F32" s="41">
        <v>53889348</v>
      </c>
      <c r="G32" s="41">
        <v>49754917</v>
      </c>
      <c r="H32" s="41">
        <v>50589060</v>
      </c>
      <c r="I32" s="41">
        <v>46464817</v>
      </c>
      <c r="J32" s="41">
        <v>52391124</v>
      </c>
      <c r="K32" s="42">
        <v>58137420</v>
      </c>
      <c r="L32" s="42">
        <v>53471304</v>
      </c>
      <c r="M32" s="42">
        <v>49340107</v>
      </c>
      <c r="N32" s="42">
        <v>58536228</v>
      </c>
      <c r="O32" s="42">
        <v>51620826</v>
      </c>
      <c r="P32" s="42">
        <v>54834775</v>
      </c>
      <c r="Q32" s="43">
        <v>51579483</v>
      </c>
      <c r="R32" s="35">
        <f t="shared" si="1"/>
        <v>630609409</v>
      </c>
    </row>
    <row r="33" spans="1:18" ht="14.25" outlineLevel="1" thickBot="1">
      <c r="A33" s="6" t="str">
        <f>IF($D32="","$$DEL","NOPOST")</f>
        <v>NOPOST</v>
      </c>
      <c r="C33" s="36"/>
      <c r="D33" s="40"/>
      <c r="E33" s="37" t="s">
        <v>49</v>
      </c>
      <c r="F33" s="38">
        <v>56350369</v>
      </c>
      <c r="G33" s="38">
        <v>50525609</v>
      </c>
      <c r="H33" s="38">
        <v>49794171</v>
      </c>
      <c r="I33" s="38">
        <v>45571972</v>
      </c>
      <c r="J33" s="38"/>
      <c r="K33" s="38"/>
      <c r="L33" s="38"/>
      <c r="M33" s="38"/>
      <c r="N33" s="38"/>
      <c r="O33" s="38"/>
      <c r="P33" s="38"/>
      <c r="Q33" s="38"/>
      <c r="R33" s="39">
        <f t="shared" si="1"/>
        <v>202242121</v>
      </c>
    </row>
    <row r="34" spans="1:18" ht="14.25" outlineLevel="1" thickBot="1">
      <c r="A34" s="6" t="str">
        <f>IF($D34="","$$DEL","NOPOST")</f>
        <v>NOPOST</v>
      </c>
      <c r="B34" s="6">
        <v>2004</v>
      </c>
      <c r="C34" s="36"/>
      <c r="D34" s="40" t="s">
        <v>60</v>
      </c>
      <c r="E34" s="33" t="s">
        <v>48</v>
      </c>
      <c r="F34" s="41">
        <v>5742010</v>
      </c>
      <c r="G34" s="41">
        <v>5225835</v>
      </c>
      <c r="H34" s="41">
        <v>5407302</v>
      </c>
      <c r="I34" s="41">
        <v>5214208</v>
      </c>
      <c r="J34" s="41">
        <v>5719375</v>
      </c>
      <c r="K34" s="42">
        <v>6422208</v>
      </c>
      <c r="L34" s="42">
        <v>5716585</v>
      </c>
      <c r="M34" s="42">
        <v>5309730</v>
      </c>
      <c r="N34" s="42">
        <v>6207400</v>
      </c>
      <c r="O34" s="42">
        <v>5494831</v>
      </c>
      <c r="P34" s="42">
        <v>5772929</v>
      </c>
      <c r="Q34" s="43">
        <v>6422175</v>
      </c>
      <c r="R34" s="35">
        <f t="shared" si="1"/>
        <v>68654588</v>
      </c>
    </row>
    <row r="35" spans="1:18" ht="14.25" outlineLevel="1" thickBot="1">
      <c r="A35" s="6" t="str">
        <f>IF($D34="","$$DEL","NOPOST")</f>
        <v>NOPOST</v>
      </c>
      <c r="C35" s="36"/>
      <c r="D35" s="40"/>
      <c r="E35" s="37" t="s">
        <v>49</v>
      </c>
      <c r="F35" s="38">
        <v>5927283</v>
      </c>
      <c r="G35" s="38">
        <v>5262447</v>
      </c>
      <c r="H35" s="38">
        <v>5455231</v>
      </c>
      <c r="I35" s="38">
        <v>5201170</v>
      </c>
      <c r="J35" s="38"/>
      <c r="K35" s="38"/>
      <c r="L35" s="38"/>
      <c r="M35" s="38"/>
      <c r="N35" s="38"/>
      <c r="O35" s="38"/>
      <c r="P35" s="38"/>
      <c r="Q35" s="38"/>
      <c r="R35" s="39">
        <f t="shared" si="1"/>
        <v>21846131</v>
      </c>
    </row>
    <row r="36" spans="1:18" s="5" customFormat="1" ht="14.25" thickBot="1">
      <c r="A36"/>
      <c r="B36"/>
      <c r="C36" s="31" t="s">
        <v>61</v>
      </c>
      <c r="D36" s="32"/>
      <c r="E36" s="33" t="s">
        <v>48</v>
      </c>
      <c r="F36" s="34">
        <f>SUMIF($E37:$E43,$E36,F37:F43)</f>
        <v>32912186</v>
      </c>
      <c r="G36" s="34">
        <f>SUMIF($E37:$E43,$E36,G37:G43)</f>
        <v>30327064</v>
      </c>
      <c r="H36" s="34">
        <f>SUMIF($E37:$E43,$E36,H37:H43)</f>
        <v>29012534</v>
      </c>
      <c r="I36" s="34">
        <f>SUMIF($E37:$E43,$E36,I37:I43)</f>
        <v>28650360</v>
      </c>
      <c r="J36" s="34">
        <f>SUMIF($E37:$E43,$E36,J37:J43)</f>
        <v>31544719</v>
      </c>
      <c r="K36" s="34">
        <f>SUMIF($E37:$E43,$E36,K37:K43)</f>
        <v>34425522</v>
      </c>
      <c r="L36" s="34">
        <f>SUMIF($E37:$E43,$E36,L37:L43)</f>
        <v>23127852</v>
      </c>
      <c r="M36" s="34">
        <f>SUMIF($E37:$E43,$E36,M37:M43)</f>
        <v>31331369</v>
      </c>
      <c r="N36" s="34">
        <f>SUMIF($E37:$E43,$E36,N37:N43)</f>
        <v>42072987</v>
      </c>
      <c r="O36" s="34">
        <f>SUMIF($E37:$E43,$E36,O37:O43)</f>
        <v>31632019</v>
      </c>
      <c r="P36" s="34">
        <f>SUMIF($E37:$E43,$E36,P37:P43)</f>
        <v>32023163</v>
      </c>
      <c r="Q36" s="34">
        <f>SUMIF($E37:$E43,$E36,Q37:Q43)</f>
        <v>34386325</v>
      </c>
      <c r="R36" s="35">
        <f t="shared" si="1"/>
        <v>381446100</v>
      </c>
    </row>
    <row r="37" spans="3:18" ht="14.25" thickBot="1">
      <c r="C37" s="36"/>
      <c r="D37" s="44"/>
      <c r="E37" s="37" t="s">
        <v>49</v>
      </c>
      <c r="F37" s="38">
        <f>SUMIF($E38:$E43,$E37,F38:F43)</f>
        <v>34050240</v>
      </c>
      <c r="G37" s="38">
        <f>SUMIF($E38:$E43,$E37,G38:G43)</f>
        <v>30432118</v>
      </c>
      <c r="H37" s="38">
        <f>SUMIF($E38:$E43,$E37,H38:H43)</f>
        <v>29084599</v>
      </c>
      <c r="I37" s="38">
        <f>SUMIF($E38:$E43,$E37,I38:I43)</f>
        <v>28847281</v>
      </c>
      <c r="J37" s="38">
        <f>SUMIF($E38:$E43,$E37,J38:J43)</f>
        <v>0</v>
      </c>
      <c r="K37" s="38">
        <f>SUMIF($E38:$E43,$E37,K38:K43)</f>
        <v>0</v>
      </c>
      <c r="L37" s="38">
        <f>SUMIF($E38:$E43,$E37,L38:L43)</f>
        <v>0</v>
      </c>
      <c r="M37" s="38">
        <f>SUMIF($E38:$E43,$E37,M38:M43)</f>
        <v>0</v>
      </c>
      <c r="N37" s="38">
        <f>SUMIF($E38:$E43,$E37,N38:N43)</f>
        <v>0</v>
      </c>
      <c r="O37" s="38">
        <f>SUMIF($E38:$E43,$E37,O38:O43)</f>
        <v>0</v>
      </c>
      <c r="P37" s="38">
        <f>SUMIF($E38:$E43,$E37,P38:P43)</f>
        <v>0</v>
      </c>
      <c r="Q37" s="38">
        <f>SUMIF($E38:$E43,$E37,Q38:Q43)</f>
        <v>0</v>
      </c>
      <c r="R37" s="39">
        <f t="shared" si="1"/>
        <v>122414238</v>
      </c>
    </row>
    <row r="38" spans="1:18" ht="14.25" outlineLevel="1" thickBot="1">
      <c r="A38" s="6" t="str">
        <f>IF($D38="","$$DEL","NOPOST")</f>
        <v>NOPOST</v>
      </c>
      <c r="B38" s="6">
        <v>2004</v>
      </c>
      <c r="C38" s="36"/>
      <c r="D38" s="40" t="s">
        <v>62</v>
      </c>
      <c r="E38" s="33" t="s">
        <v>48</v>
      </c>
      <c r="F38" s="41">
        <v>11685726</v>
      </c>
      <c r="G38" s="41">
        <v>10523103</v>
      </c>
      <c r="H38" s="41">
        <v>10268780</v>
      </c>
      <c r="I38" s="41">
        <v>10002139</v>
      </c>
      <c r="J38" s="41">
        <v>10936168</v>
      </c>
      <c r="K38" s="42">
        <v>11475174</v>
      </c>
      <c r="L38" s="42">
        <v>12000000</v>
      </c>
      <c r="M38" s="42">
        <v>10841151</v>
      </c>
      <c r="N38" s="42">
        <v>20000000</v>
      </c>
      <c r="O38" s="42">
        <v>10967857</v>
      </c>
      <c r="P38" s="42">
        <v>11199144</v>
      </c>
      <c r="Q38" s="43">
        <v>12151743</v>
      </c>
      <c r="R38" s="35">
        <f t="shared" si="1"/>
        <v>142050985</v>
      </c>
    </row>
    <row r="39" spans="1:18" ht="14.25" outlineLevel="1" thickBot="1">
      <c r="A39" s="6" t="str">
        <f>IF($D38="","$$DEL","NOPOST")</f>
        <v>NOPOST</v>
      </c>
      <c r="C39" s="36"/>
      <c r="D39" s="40"/>
      <c r="E39" s="37" t="s">
        <v>49</v>
      </c>
      <c r="F39" s="38">
        <v>12161352</v>
      </c>
      <c r="G39" s="38">
        <v>10785198</v>
      </c>
      <c r="H39" s="38">
        <v>10319058</v>
      </c>
      <c r="I39" s="38">
        <v>10395138</v>
      </c>
      <c r="J39" s="38"/>
      <c r="K39" s="38"/>
      <c r="L39" s="38"/>
      <c r="M39" s="38"/>
      <c r="N39" s="38"/>
      <c r="O39" s="38"/>
      <c r="P39" s="38"/>
      <c r="Q39" s="38"/>
      <c r="R39" s="39">
        <f t="shared" si="1"/>
        <v>43660746</v>
      </c>
    </row>
    <row r="40" spans="1:18" ht="14.25" outlineLevel="1" thickBot="1">
      <c r="A40" s="6" t="str">
        <f>IF($D40="","$$DEL","NOPOST")</f>
        <v>NOPOST</v>
      </c>
      <c r="B40" s="6">
        <v>2004</v>
      </c>
      <c r="C40" s="36"/>
      <c r="D40" s="40" t="s">
        <v>63</v>
      </c>
      <c r="E40" s="33" t="s">
        <v>48</v>
      </c>
      <c r="F40" s="41">
        <v>11641101</v>
      </c>
      <c r="G40" s="41">
        <v>10294658</v>
      </c>
      <c r="H40" s="41">
        <v>9923904</v>
      </c>
      <c r="I40" s="41">
        <v>9993662</v>
      </c>
      <c r="J40" s="41">
        <v>10981599</v>
      </c>
      <c r="K40" s="42">
        <v>11475174</v>
      </c>
      <c r="L40" s="42">
        <v>1101304</v>
      </c>
      <c r="M40" s="42">
        <v>11026054</v>
      </c>
      <c r="N40" s="42">
        <v>11039081</v>
      </c>
      <c r="O40" s="42">
        <v>11052108</v>
      </c>
      <c r="P40" s="42">
        <v>11065135</v>
      </c>
      <c r="Q40" s="43">
        <v>11078162</v>
      </c>
      <c r="R40" s="35">
        <f t="shared" si="1"/>
        <v>120671942</v>
      </c>
    </row>
    <row r="41" spans="1:18" ht="14.25" outlineLevel="1" thickBot="1">
      <c r="A41" s="6" t="str">
        <f>IF($D40="","$$DEL","NOPOST")</f>
        <v>NOPOST</v>
      </c>
      <c r="C41" s="36"/>
      <c r="D41" s="40"/>
      <c r="E41" s="37" t="s">
        <v>49</v>
      </c>
      <c r="F41" s="38">
        <v>12026687</v>
      </c>
      <c r="G41" s="38">
        <v>10068674</v>
      </c>
      <c r="H41" s="38">
        <v>10095971</v>
      </c>
      <c r="I41" s="38">
        <v>10152316</v>
      </c>
      <c r="J41" s="38"/>
      <c r="K41" s="38"/>
      <c r="L41" s="38"/>
      <c r="M41" s="38"/>
      <c r="N41" s="38"/>
      <c r="O41" s="38"/>
      <c r="P41" s="38"/>
      <c r="Q41" s="38"/>
      <c r="R41" s="39">
        <f t="shared" si="1"/>
        <v>42343648</v>
      </c>
    </row>
    <row r="42" spans="1:18" ht="14.25" outlineLevel="1" thickBot="1">
      <c r="A42" s="6" t="str">
        <f>IF($D42="","$$DEL","NOPOST")</f>
        <v>NOPOST</v>
      </c>
      <c r="B42" s="6">
        <v>2004</v>
      </c>
      <c r="C42" s="36"/>
      <c r="D42" s="40" t="s">
        <v>64</v>
      </c>
      <c r="E42" s="33" t="s">
        <v>48</v>
      </c>
      <c r="F42" s="41">
        <v>9585359</v>
      </c>
      <c r="G42" s="41">
        <v>9509303</v>
      </c>
      <c r="H42" s="41">
        <v>8819850</v>
      </c>
      <c r="I42" s="41">
        <v>8654559</v>
      </c>
      <c r="J42" s="41">
        <v>9626952</v>
      </c>
      <c r="K42" s="42">
        <v>11475174</v>
      </c>
      <c r="L42" s="42">
        <v>10026548</v>
      </c>
      <c r="M42" s="42">
        <v>9464164</v>
      </c>
      <c r="N42" s="42">
        <v>11033906</v>
      </c>
      <c r="O42" s="42">
        <v>9612054</v>
      </c>
      <c r="P42" s="42">
        <v>9758884</v>
      </c>
      <c r="Q42" s="43">
        <v>11156420</v>
      </c>
      <c r="R42" s="35">
        <f t="shared" si="1"/>
        <v>118723173</v>
      </c>
    </row>
    <row r="43" spans="1:18" ht="14.25" outlineLevel="1" thickBot="1">
      <c r="A43" s="6" t="str">
        <f>IF($D42="","$$DEL","NOPOST")</f>
        <v>NOPOST</v>
      </c>
      <c r="C43" s="36"/>
      <c r="D43" s="40"/>
      <c r="E43" s="37" t="s">
        <v>49</v>
      </c>
      <c r="F43" s="38">
        <v>9862201</v>
      </c>
      <c r="G43" s="38">
        <v>9578246</v>
      </c>
      <c r="H43" s="38">
        <v>8669570</v>
      </c>
      <c r="I43" s="38">
        <v>8299827</v>
      </c>
      <c r="J43" s="38"/>
      <c r="K43" s="38"/>
      <c r="L43" s="38"/>
      <c r="M43" s="38"/>
      <c r="N43" s="38"/>
      <c r="O43" s="38"/>
      <c r="P43" s="38"/>
      <c r="Q43" s="38"/>
      <c r="R43" s="39">
        <f t="shared" si="1"/>
        <v>36409844</v>
      </c>
    </row>
    <row r="44" spans="1:18" s="5" customFormat="1" ht="14.25" thickBot="1">
      <c r="A44"/>
      <c r="B44"/>
      <c r="C44" s="31" t="s">
        <v>65</v>
      </c>
      <c r="D44" s="32"/>
      <c r="E44" s="33" t="s">
        <v>48</v>
      </c>
      <c r="F44" s="34">
        <f>SUMIF($E45:$E49,$E44,F45:F49)</f>
        <v>28821279</v>
      </c>
      <c r="G44" s="34">
        <f>SUMIF($E45:$E49,$E44,G45:G49)</f>
        <v>26251141</v>
      </c>
      <c r="H44" s="34">
        <f>SUMIF($E45:$E49,$E44,H45:H49)</f>
        <v>26107712</v>
      </c>
      <c r="I44" s="34">
        <f>SUMIF($E45:$E49,$E44,I45:I49)</f>
        <v>26030399</v>
      </c>
      <c r="J44" s="34">
        <f>SUMIF($E45:$E49,$E44,J45:J49)</f>
        <v>28555739</v>
      </c>
      <c r="K44" s="34">
        <f>SUMIF($E45:$E49,$E44,K45:K49)</f>
        <v>41282374</v>
      </c>
      <c r="L44" s="34">
        <f>SUMIF($E45:$E49,$E44,L45:L49)</f>
        <v>28413734</v>
      </c>
      <c r="M44" s="34">
        <f>SUMIF($E45:$E49,$E44,M45:M49)</f>
        <v>26384425</v>
      </c>
      <c r="N44" s="34">
        <f>SUMIF($E45:$E49,$E44,N45:N49)</f>
        <v>29313282</v>
      </c>
      <c r="O44" s="34">
        <f>SUMIF($E45:$E49,$E44,O45:O49)</f>
        <v>27592712</v>
      </c>
      <c r="P44" s="34">
        <f>SUMIF($E45:$E49,$E44,P45:P49)</f>
        <v>29691587</v>
      </c>
      <c r="Q44" s="34">
        <f>SUMIF($E45:$E49,$E44,Q45:Q49)</f>
        <v>27477913</v>
      </c>
      <c r="R44" s="35">
        <f t="shared" si="1"/>
        <v>345922297</v>
      </c>
    </row>
    <row r="45" spans="3:18" ht="14.25" thickBot="1">
      <c r="C45" s="36"/>
      <c r="D45" s="44"/>
      <c r="E45" s="37" t="s">
        <v>49</v>
      </c>
      <c r="F45" s="38">
        <f>SUMIF($E46:$E49,$E45,F46:F49)</f>
        <v>28980817</v>
      </c>
      <c r="G45" s="38">
        <f>SUMIF($E46:$E49,$E45,G46:G49)</f>
        <v>26744545</v>
      </c>
      <c r="H45" s="38">
        <f>SUMIF($E46:$E49,$E45,H46:H49)</f>
        <v>26023078</v>
      </c>
      <c r="I45" s="38">
        <f>SUMIF($E46:$E49,$E45,I46:I49)</f>
        <v>25372911</v>
      </c>
      <c r="J45" s="38">
        <f>SUMIF($E46:$E49,$E45,J46:J49)</f>
        <v>0</v>
      </c>
      <c r="K45" s="38">
        <f>SUMIF($E46:$E49,$E45,K46:K49)</f>
        <v>0</v>
      </c>
      <c r="L45" s="38">
        <f>SUMIF($E46:$E49,$E45,L46:L49)</f>
        <v>0</v>
      </c>
      <c r="M45" s="38">
        <f>SUMIF($E46:$E49,$E45,M46:M49)</f>
        <v>0</v>
      </c>
      <c r="N45" s="38">
        <f>SUMIF($E46:$E49,$E45,N46:N49)</f>
        <v>0</v>
      </c>
      <c r="O45" s="38">
        <f>SUMIF($E46:$E49,$E45,O46:O49)</f>
        <v>0</v>
      </c>
      <c r="P45" s="38">
        <f>SUMIF($E46:$E49,$E45,P46:P49)</f>
        <v>0</v>
      </c>
      <c r="Q45" s="38">
        <f>SUMIF($E46:$E49,$E45,Q46:Q49)</f>
        <v>0</v>
      </c>
      <c r="R45" s="39">
        <f t="shared" si="1"/>
        <v>107121351</v>
      </c>
    </row>
    <row r="46" spans="1:18" ht="14.25" outlineLevel="1" thickBot="1">
      <c r="A46" s="6" t="str">
        <f>IF($D46="","$$DEL","NOPOST")</f>
        <v>NOPOST</v>
      </c>
      <c r="B46" s="6">
        <v>2004</v>
      </c>
      <c r="C46" s="36"/>
      <c r="D46" s="40" t="s">
        <v>66</v>
      </c>
      <c r="E46" s="33" t="s">
        <v>48</v>
      </c>
      <c r="F46" s="41">
        <v>13107871</v>
      </c>
      <c r="G46" s="41">
        <v>11492524</v>
      </c>
      <c r="H46" s="41">
        <v>11614036</v>
      </c>
      <c r="I46" s="41">
        <v>10870323</v>
      </c>
      <c r="J46" s="41">
        <v>12545740</v>
      </c>
      <c r="K46" s="42">
        <v>13395808</v>
      </c>
      <c r="L46" s="42">
        <v>12484888</v>
      </c>
      <c r="M46" s="42">
        <v>11509222</v>
      </c>
      <c r="N46" s="42">
        <v>13875874</v>
      </c>
      <c r="O46" s="42">
        <v>12157468</v>
      </c>
      <c r="P46" s="42">
        <v>13014990</v>
      </c>
      <c r="Q46" s="43">
        <v>12164337</v>
      </c>
      <c r="R46" s="35">
        <f t="shared" si="1"/>
        <v>148233081</v>
      </c>
    </row>
    <row r="47" spans="1:18" ht="14.25" outlineLevel="1" thickBot="1">
      <c r="A47" s="6" t="str">
        <f>IF($D46="","$$DEL","NOPOST")</f>
        <v>NOPOST</v>
      </c>
      <c r="C47" s="36"/>
      <c r="D47" s="40"/>
      <c r="E47" s="37" t="s">
        <v>49</v>
      </c>
      <c r="F47" s="38">
        <v>13262742</v>
      </c>
      <c r="G47" s="38">
        <v>11426621</v>
      </c>
      <c r="H47" s="38">
        <v>11426328</v>
      </c>
      <c r="I47" s="38">
        <v>10779597</v>
      </c>
      <c r="J47" s="38"/>
      <c r="K47" s="38"/>
      <c r="L47" s="38"/>
      <c r="M47" s="38"/>
      <c r="N47" s="38"/>
      <c r="O47" s="38"/>
      <c r="P47" s="38"/>
      <c r="Q47" s="38"/>
      <c r="R47" s="39">
        <f t="shared" si="1"/>
        <v>46895288</v>
      </c>
    </row>
    <row r="48" spans="1:18" ht="14.25" outlineLevel="1" thickBot="1">
      <c r="A48" s="6" t="str">
        <f>IF($D48="","$$DEL","NOPOST")</f>
        <v>NOPOST</v>
      </c>
      <c r="B48" s="6">
        <v>2004</v>
      </c>
      <c r="C48" s="36"/>
      <c r="D48" s="40" t="s">
        <v>67</v>
      </c>
      <c r="E48" s="33" t="s">
        <v>48</v>
      </c>
      <c r="F48" s="41">
        <v>15713408</v>
      </c>
      <c r="G48" s="41">
        <v>14758617</v>
      </c>
      <c r="H48" s="41">
        <v>14493676</v>
      </c>
      <c r="I48" s="41">
        <v>15160076</v>
      </c>
      <c r="J48" s="41">
        <v>16009999</v>
      </c>
      <c r="K48" s="42">
        <v>27886566</v>
      </c>
      <c r="L48" s="42">
        <v>15928846</v>
      </c>
      <c r="M48" s="42">
        <v>14875203</v>
      </c>
      <c r="N48" s="42">
        <v>15437408</v>
      </c>
      <c r="O48" s="42">
        <v>15435244</v>
      </c>
      <c r="P48" s="42">
        <v>16676597</v>
      </c>
      <c r="Q48" s="43">
        <v>15313576</v>
      </c>
      <c r="R48" s="35">
        <f t="shared" si="1"/>
        <v>197689216</v>
      </c>
    </row>
    <row r="49" spans="1:18" ht="14.25" outlineLevel="1" thickBot="1">
      <c r="A49" s="6" t="str">
        <f>IF($D48="","$$DEL","NOPOST")</f>
        <v>NOPOST</v>
      </c>
      <c r="C49" s="36"/>
      <c r="D49" s="40"/>
      <c r="E49" s="37" t="s">
        <v>49</v>
      </c>
      <c r="F49" s="38">
        <v>15718075</v>
      </c>
      <c r="G49" s="38">
        <v>15317924</v>
      </c>
      <c r="H49" s="38">
        <v>14596750</v>
      </c>
      <c r="I49" s="38">
        <v>14593314</v>
      </c>
      <c r="J49" s="38"/>
      <c r="K49" s="38"/>
      <c r="L49" s="38"/>
      <c r="M49" s="38"/>
      <c r="N49" s="38"/>
      <c r="O49" s="38"/>
      <c r="P49" s="38"/>
      <c r="Q49" s="38"/>
      <c r="R49" s="39">
        <f t="shared" si="1"/>
        <v>60226063</v>
      </c>
    </row>
    <row r="50" spans="1:18" s="5" customFormat="1" ht="14.25" thickBot="1">
      <c r="A50"/>
      <c r="B50"/>
      <c r="C50" s="31" t="s">
        <v>68</v>
      </c>
      <c r="D50" s="32"/>
      <c r="E50" s="33" t="s">
        <v>48</v>
      </c>
      <c r="F50" s="34">
        <f>SUMIF($E51:$E59,$E50,F51:F59)</f>
        <v>70898900</v>
      </c>
      <c r="G50" s="34">
        <f>SUMIF($E51:$E59,$E50,G51:G59)</f>
        <v>65223630</v>
      </c>
      <c r="H50" s="34">
        <f>SUMIF($E51:$E59,$E50,H51:H59)</f>
        <v>64803750</v>
      </c>
      <c r="I50" s="34">
        <f>SUMIF($E51:$E59,$E50,I51:I59)</f>
        <v>63280359</v>
      </c>
      <c r="J50" s="34">
        <f>SUMIF($E51:$E59,$E50,J51:J59)</f>
        <v>70339869</v>
      </c>
      <c r="K50" s="34">
        <f>SUMIF($E51:$E59,$E50,K51:K59)</f>
        <v>73119593</v>
      </c>
      <c r="L50" s="34">
        <f>SUMIF($E51:$E59,$E50,L51:L59)</f>
        <v>70374096</v>
      </c>
      <c r="M50" s="34">
        <f>SUMIF($E51:$E59,$E50,M51:M59)</f>
        <v>66300752</v>
      </c>
      <c r="N50" s="34">
        <f>SUMIF($E51:$E59,$E50,N51:N59)</f>
        <v>75191898</v>
      </c>
      <c r="O50" s="34">
        <f>SUMIF($E51:$E59,$E50,O51:O59)</f>
        <v>68485965</v>
      </c>
      <c r="P50" s="34">
        <f>SUMIF($E51:$E59,$E50,P51:P59)</f>
        <v>71298128</v>
      </c>
      <c r="Q50" s="34">
        <f>SUMIF($E51:$E59,$E50,Q51:Q59)</f>
        <v>74898801</v>
      </c>
      <c r="R50" s="35">
        <f t="shared" si="1"/>
        <v>834215741</v>
      </c>
    </row>
    <row r="51" spans="3:18" ht="14.25" thickBot="1">
      <c r="C51" s="36"/>
      <c r="D51" s="44"/>
      <c r="E51" s="37" t="s">
        <v>49</v>
      </c>
      <c r="F51" s="38">
        <f>SUMIF($E52:$E59,$E51,F52:F59)</f>
        <v>72580999</v>
      </c>
      <c r="G51" s="38">
        <f>SUMIF($E52:$E59,$E51,G52:G59)</f>
        <v>63465439</v>
      </c>
      <c r="H51" s="38">
        <f>SUMIF($E52:$E59,$E51,H52:H59)</f>
        <v>65120872</v>
      </c>
      <c r="I51" s="38">
        <f>SUMIF($E52:$E59,$E51,I52:I59)</f>
        <v>62052461</v>
      </c>
      <c r="J51" s="38">
        <f>SUMIF($E52:$E59,$E51,J52:J59)</f>
        <v>0</v>
      </c>
      <c r="K51" s="38">
        <f>SUMIF($E52:$E59,$E51,K52:K59)</f>
        <v>0</v>
      </c>
      <c r="L51" s="38">
        <f>SUMIF($E52:$E59,$E51,L52:L59)</f>
        <v>0</v>
      </c>
      <c r="M51" s="38">
        <f>SUMIF($E52:$E59,$E51,M52:M59)</f>
        <v>0</v>
      </c>
      <c r="N51" s="38">
        <f>SUMIF($E52:$E59,$E51,N52:N59)</f>
        <v>0</v>
      </c>
      <c r="O51" s="38">
        <f>SUMIF($E52:$E59,$E51,O52:O59)</f>
        <v>0</v>
      </c>
      <c r="P51" s="38">
        <f>SUMIF($E52:$E59,$E51,P52:P59)</f>
        <v>0</v>
      </c>
      <c r="Q51" s="38">
        <f>SUMIF($E52:$E59,$E51,Q52:Q59)</f>
        <v>0</v>
      </c>
      <c r="R51" s="39">
        <f t="shared" si="1"/>
        <v>263219771</v>
      </c>
    </row>
    <row r="52" spans="1:18" ht="14.25" outlineLevel="1" thickBot="1">
      <c r="A52" s="6" t="str">
        <f>IF($D52="","$$DEL","NOPOST")</f>
        <v>NOPOST</v>
      </c>
      <c r="B52" s="6">
        <v>2004</v>
      </c>
      <c r="C52" s="36"/>
      <c r="D52" s="40" t="s">
        <v>69</v>
      </c>
      <c r="E52" s="33" t="s">
        <v>48</v>
      </c>
      <c r="F52" s="41">
        <v>11753193</v>
      </c>
      <c r="G52" s="41">
        <v>10787867</v>
      </c>
      <c r="H52" s="41">
        <v>10202516</v>
      </c>
      <c r="I52" s="41">
        <v>10420950</v>
      </c>
      <c r="J52" s="41">
        <v>11430793</v>
      </c>
      <c r="K52" s="42">
        <v>11281119</v>
      </c>
      <c r="L52" s="42">
        <v>11109984</v>
      </c>
      <c r="M52" s="42">
        <v>10748955</v>
      </c>
      <c r="N52" s="42">
        <v>11282160</v>
      </c>
      <c r="O52" s="42">
        <v>11042810</v>
      </c>
      <c r="P52" s="42">
        <v>11626015</v>
      </c>
      <c r="Q52" s="43">
        <v>12230225</v>
      </c>
      <c r="R52" s="35">
        <f t="shared" si="1"/>
        <v>133916587</v>
      </c>
    </row>
    <row r="53" spans="1:18" ht="14.25" outlineLevel="1" thickBot="1">
      <c r="A53" s="6" t="str">
        <f>IF($D52="","$$DEL","NOPOST")</f>
        <v>NOPOST</v>
      </c>
      <c r="C53" s="36"/>
      <c r="D53" s="40"/>
      <c r="E53" s="37" t="s">
        <v>49</v>
      </c>
      <c r="F53" s="38">
        <v>12244780</v>
      </c>
      <c r="G53" s="38">
        <v>10436656</v>
      </c>
      <c r="H53" s="38">
        <v>10244379</v>
      </c>
      <c r="I53" s="38">
        <v>10100352</v>
      </c>
      <c r="J53" s="38"/>
      <c r="K53" s="38"/>
      <c r="L53" s="38"/>
      <c r="M53" s="38"/>
      <c r="N53" s="38"/>
      <c r="O53" s="38"/>
      <c r="P53" s="38"/>
      <c r="Q53" s="38"/>
      <c r="R53" s="39">
        <f t="shared" si="1"/>
        <v>43026167</v>
      </c>
    </row>
    <row r="54" spans="1:18" ht="14.25" outlineLevel="1" thickBot="1">
      <c r="A54" s="6" t="str">
        <f>IF($D54="","$$DEL","NOPOST")</f>
        <v>NOPOST</v>
      </c>
      <c r="B54" s="6">
        <v>2004</v>
      </c>
      <c r="C54" s="36"/>
      <c r="D54" s="40" t="s">
        <v>70</v>
      </c>
      <c r="E54" s="33" t="s">
        <v>48</v>
      </c>
      <c r="F54" s="41">
        <v>13900270</v>
      </c>
      <c r="G54" s="41">
        <v>12553627</v>
      </c>
      <c r="H54" s="41">
        <v>13528824</v>
      </c>
      <c r="I54" s="41">
        <v>13120659</v>
      </c>
      <c r="J54" s="41">
        <v>13768672</v>
      </c>
      <c r="K54" s="42">
        <v>13988304</v>
      </c>
      <c r="L54" s="42">
        <v>14025063</v>
      </c>
      <c r="M54" s="42">
        <v>13290485</v>
      </c>
      <c r="N54" s="42">
        <v>16034734</v>
      </c>
      <c r="O54" s="42">
        <v>13783137</v>
      </c>
      <c r="P54" s="42">
        <v>13859737</v>
      </c>
      <c r="Q54" s="43">
        <v>15724056</v>
      </c>
      <c r="R54" s="35">
        <f aca="true" t="shared" si="2" ref="R54:R83">SUM(F54:Q54)</f>
        <v>167577568</v>
      </c>
    </row>
    <row r="55" spans="1:18" ht="14.25" outlineLevel="1" thickBot="1">
      <c r="A55" s="6" t="str">
        <f>IF($D54="","$$DEL","NOPOST")</f>
        <v>NOPOST</v>
      </c>
      <c r="C55" s="36"/>
      <c r="D55" s="40"/>
      <c r="E55" s="37" t="s">
        <v>49</v>
      </c>
      <c r="F55" s="38">
        <v>13478138</v>
      </c>
      <c r="G55" s="38">
        <v>12225336</v>
      </c>
      <c r="H55" s="38">
        <v>13667468</v>
      </c>
      <c r="I55" s="38">
        <v>12883554</v>
      </c>
      <c r="J55" s="38"/>
      <c r="K55" s="38"/>
      <c r="L55" s="38"/>
      <c r="M55" s="38"/>
      <c r="N55" s="38"/>
      <c r="O55" s="38"/>
      <c r="P55" s="38"/>
      <c r="Q55" s="38"/>
      <c r="R55" s="39">
        <f t="shared" si="2"/>
        <v>52254496</v>
      </c>
    </row>
    <row r="56" spans="1:18" ht="14.25" outlineLevel="1" thickBot="1">
      <c r="A56" s="6" t="str">
        <f>IF($D56="","$$DEL","NOPOST")</f>
        <v>NOPOST</v>
      </c>
      <c r="B56" s="6">
        <v>2004</v>
      </c>
      <c r="C56" s="36"/>
      <c r="D56" s="40" t="s">
        <v>71</v>
      </c>
      <c r="E56" s="33" t="s">
        <v>48</v>
      </c>
      <c r="F56" s="41">
        <v>31465907</v>
      </c>
      <c r="G56" s="41">
        <v>29680928</v>
      </c>
      <c r="H56" s="41">
        <v>29377047</v>
      </c>
      <c r="I56" s="41">
        <v>28307566</v>
      </c>
      <c r="J56" s="41">
        <v>32185097</v>
      </c>
      <c r="K56" s="42">
        <v>33067744</v>
      </c>
      <c r="L56" s="42">
        <v>32038858</v>
      </c>
      <c r="M56" s="42">
        <v>30042373</v>
      </c>
      <c r="N56" s="42">
        <v>34458268</v>
      </c>
      <c r="O56" s="42">
        <v>31071424</v>
      </c>
      <c r="P56" s="42">
        <v>33202451</v>
      </c>
      <c r="Q56" s="43">
        <v>34207473</v>
      </c>
      <c r="R56" s="35">
        <f t="shared" si="2"/>
        <v>379105136</v>
      </c>
    </row>
    <row r="57" spans="1:18" ht="14.25" outlineLevel="1" thickBot="1">
      <c r="A57" s="6" t="str">
        <f>IF($D56="","$$DEL","NOPOST")</f>
        <v>NOPOST</v>
      </c>
      <c r="C57" s="36"/>
      <c r="D57" s="40"/>
      <c r="E57" s="37" t="s">
        <v>49</v>
      </c>
      <c r="F57" s="38">
        <v>32748838</v>
      </c>
      <c r="G57" s="38">
        <v>29039082</v>
      </c>
      <c r="H57" s="38">
        <v>29458338</v>
      </c>
      <c r="I57" s="38">
        <v>27417944</v>
      </c>
      <c r="J57" s="38"/>
      <c r="K57" s="38"/>
      <c r="L57" s="38"/>
      <c r="M57" s="38"/>
      <c r="N57" s="38"/>
      <c r="O57" s="38"/>
      <c r="P57" s="38"/>
      <c r="Q57" s="38"/>
      <c r="R57" s="39">
        <f t="shared" si="2"/>
        <v>118664202</v>
      </c>
    </row>
    <row r="58" spans="1:18" ht="14.25" outlineLevel="1" thickBot="1">
      <c r="A58" s="6" t="str">
        <f>IF($D58="","$$DEL","NOPOST")</f>
        <v>NOPOST</v>
      </c>
      <c r="B58" s="6">
        <v>2004</v>
      </c>
      <c r="C58" s="36"/>
      <c r="D58" s="40" t="s">
        <v>72</v>
      </c>
      <c r="E58" s="33" t="s">
        <v>48</v>
      </c>
      <c r="F58" s="41">
        <v>13779530</v>
      </c>
      <c r="G58" s="41">
        <v>12201208</v>
      </c>
      <c r="H58" s="41">
        <v>11695363</v>
      </c>
      <c r="I58" s="41">
        <v>11431184</v>
      </c>
      <c r="J58" s="41">
        <v>12955307</v>
      </c>
      <c r="K58" s="42">
        <v>14782426</v>
      </c>
      <c r="L58" s="42">
        <v>13200191</v>
      </c>
      <c r="M58" s="42">
        <v>12218939</v>
      </c>
      <c r="N58" s="42">
        <v>13416736</v>
      </c>
      <c r="O58" s="42">
        <v>12588594</v>
      </c>
      <c r="P58" s="42">
        <v>12609925</v>
      </c>
      <c r="Q58" s="43">
        <v>12737047</v>
      </c>
      <c r="R58" s="35">
        <f t="shared" si="2"/>
        <v>153616450</v>
      </c>
    </row>
    <row r="59" spans="1:18" ht="14.25" outlineLevel="1" thickBot="1">
      <c r="A59" s="6" t="str">
        <f>IF($D58="","$$DEL","NOPOST")</f>
        <v>NOPOST</v>
      </c>
      <c r="C59" s="36"/>
      <c r="D59" s="40"/>
      <c r="E59" s="37" t="s">
        <v>49</v>
      </c>
      <c r="F59" s="38">
        <v>14109243</v>
      </c>
      <c r="G59" s="38">
        <v>11764365</v>
      </c>
      <c r="H59" s="38">
        <v>11750687</v>
      </c>
      <c r="I59" s="38">
        <v>11650611</v>
      </c>
      <c r="J59" s="38"/>
      <c r="K59" s="38"/>
      <c r="L59" s="38"/>
      <c r="M59" s="38"/>
      <c r="N59" s="38"/>
      <c r="O59" s="38"/>
      <c r="P59" s="38"/>
      <c r="Q59" s="38"/>
      <c r="R59" s="39">
        <f t="shared" si="2"/>
        <v>49274906</v>
      </c>
    </row>
    <row r="60" spans="1:18" s="5" customFormat="1" ht="14.25" thickBot="1">
      <c r="A60"/>
      <c r="B60"/>
      <c r="C60" s="31" t="s">
        <v>73</v>
      </c>
      <c r="D60" s="32"/>
      <c r="E60" s="33" t="s">
        <v>48</v>
      </c>
      <c r="F60" s="34">
        <f>SUMIF($E61:$E71,$E60,F61:F71)</f>
        <v>72249247</v>
      </c>
      <c r="G60" s="34">
        <f>SUMIF($E61:$E71,$E60,G61:G71)</f>
        <v>64300839</v>
      </c>
      <c r="H60" s="34">
        <f>SUMIF($E61:$E71,$E60,H61:H71)</f>
        <v>63768422</v>
      </c>
      <c r="I60" s="34">
        <f>SUMIF($E61:$E71,$E60,I61:I71)</f>
        <v>66457108</v>
      </c>
      <c r="J60" s="34">
        <f>SUMIF($E61:$E71,$E60,J61:J71)</f>
        <v>70677311</v>
      </c>
      <c r="K60" s="34">
        <f>SUMIF($E61:$E71,$E60,K61:K71)</f>
        <v>74995469</v>
      </c>
      <c r="L60" s="34">
        <f>SUMIF($E61:$E71,$E60,L61:L71)</f>
        <v>69426406</v>
      </c>
      <c r="M60" s="34">
        <f>SUMIF($E61:$E71,$E60,M61:M71)</f>
        <v>67617428</v>
      </c>
      <c r="N60" s="34">
        <f>SUMIF($E61:$E71,$E60,N61:N71)</f>
        <v>77686085</v>
      </c>
      <c r="O60" s="34">
        <f>SUMIF($E61:$E71,$E60,O61:O71)</f>
        <v>68945718</v>
      </c>
      <c r="P60" s="34">
        <f>SUMIF($E61:$E71,$E60,P61:P71)</f>
        <v>70706719</v>
      </c>
      <c r="Q60" s="34">
        <f>SUMIF($E61:$E71,$E60,Q61:Q71)</f>
        <v>73968488</v>
      </c>
      <c r="R60" s="35">
        <f t="shared" si="2"/>
        <v>840799240</v>
      </c>
    </row>
    <row r="61" spans="3:18" ht="14.25" thickBot="1">
      <c r="C61" s="36"/>
      <c r="D61" s="44"/>
      <c r="E61" s="37" t="s">
        <v>49</v>
      </c>
      <c r="F61" s="38">
        <f>SUMIF($E62:$E71,$E61,F62:F71)</f>
        <v>73036411</v>
      </c>
      <c r="G61" s="38">
        <f>SUMIF($E62:$E71,$E61,G62:G71)</f>
        <v>63664675</v>
      </c>
      <c r="H61" s="38">
        <f>SUMIF($E62:$E71,$E61,H62:H71)</f>
        <v>63811119</v>
      </c>
      <c r="I61" s="38">
        <f>SUMIF($E62:$E71,$E61,I62:I71)</f>
        <v>66420990</v>
      </c>
      <c r="J61" s="38">
        <f>SUMIF($E62:$E71,$E61,J62:J71)</f>
        <v>0</v>
      </c>
      <c r="K61" s="38">
        <f>SUMIF($E62:$E71,$E61,K62:K71)</f>
        <v>0</v>
      </c>
      <c r="L61" s="38">
        <f>SUMIF($E62:$E71,$E61,L62:L71)</f>
        <v>0</v>
      </c>
      <c r="M61" s="38">
        <f>SUMIF($E62:$E71,$E61,M62:M71)</f>
        <v>0</v>
      </c>
      <c r="N61" s="38">
        <f>SUMIF($E62:$E71,$E61,N62:N71)</f>
        <v>0</v>
      </c>
      <c r="O61" s="38">
        <f>SUMIF($E62:$E71,$E61,O62:O71)</f>
        <v>0</v>
      </c>
      <c r="P61" s="38">
        <f>SUMIF($E62:$E71,$E61,P62:P71)</f>
        <v>0</v>
      </c>
      <c r="Q61" s="38">
        <f>SUMIF($E62:$E71,$E61,Q62:Q71)</f>
        <v>0</v>
      </c>
      <c r="R61" s="39">
        <f t="shared" si="2"/>
        <v>266933195</v>
      </c>
    </row>
    <row r="62" spans="1:18" ht="14.25" outlineLevel="1" thickBot="1">
      <c r="A62" s="6" t="str">
        <f>IF($D62="","$$DEL","NOPOST")</f>
        <v>NOPOST</v>
      </c>
      <c r="B62" s="6">
        <v>2004</v>
      </c>
      <c r="C62" s="36"/>
      <c r="D62" s="40" t="s">
        <v>74</v>
      </c>
      <c r="E62" s="33" t="s">
        <v>48</v>
      </c>
      <c r="F62" s="41">
        <v>12304623</v>
      </c>
      <c r="G62" s="41">
        <v>10949936</v>
      </c>
      <c r="H62" s="41">
        <v>11208935</v>
      </c>
      <c r="I62" s="41">
        <v>11290325</v>
      </c>
      <c r="J62" s="41">
        <v>12383311</v>
      </c>
      <c r="K62" s="42">
        <v>12254539</v>
      </c>
      <c r="L62" s="42">
        <v>12057614</v>
      </c>
      <c r="M62" s="42">
        <v>11556095</v>
      </c>
      <c r="N62" s="42">
        <v>12079393</v>
      </c>
      <c r="O62" s="42">
        <v>11888076</v>
      </c>
      <c r="P62" s="42">
        <v>12045893</v>
      </c>
      <c r="Q62" s="43">
        <v>13223795</v>
      </c>
      <c r="R62" s="35">
        <f t="shared" si="2"/>
        <v>143242535</v>
      </c>
    </row>
    <row r="63" spans="1:18" ht="14.25" outlineLevel="1" thickBot="1">
      <c r="A63" s="6" t="str">
        <f>IF($D62="","$$DEL","NOPOST")</f>
        <v>NOPOST</v>
      </c>
      <c r="C63" s="36"/>
      <c r="D63" s="40"/>
      <c r="E63" s="37" t="s">
        <v>49</v>
      </c>
      <c r="F63" s="38">
        <v>12873586</v>
      </c>
      <c r="G63" s="38">
        <v>10515205</v>
      </c>
      <c r="H63" s="38">
        <v>11112311</v>
      </c>
      <c r="I63" s="38">
        <v>11725902</v>
      </c>
      <c r="J63" s="38"/>
      <c r="K63" s="38"/>
      <c r="L63" s="38"/>
      <c r="M63" s="38"/>
      <c r="N63" s="38"/>
      <c r="O63" s="38"/>
      <c r="P63" s="38"/>
      <c r="Q63" s="38"/>
      <c r="R63" s="39">
        <f t="shared" si="2"/>
        <v>46227004</v>
      </c>
    </row>
    <row r="64" spans="1:18" ht="14.25" outlineLevel="1" thickBot="1">
      <c r="A64" s="6" t="str">
        <f>IF($D64="","$$DEL","NOPOST")</f>
        <v>NOPOST</v>
      </c>
      <c r="B64" s="6">
        <v>2004</v>
      </c>
      <c r="C64" s="36"/>
      <c r="D64" s="40" t="s">
        <v>75</v>
      </c>
      <c r="E64" s="33" t="s">
        <v>48</v>
      </c>
      <c r="F64" s="41">
        <v>15205002</v>
      </c>
      <c r="G64" s="41">
        <v>14003300</v>
      </c>
      <c r="H64" s="41">
        <v>13747621</v>
      </c>
      <c r="I64" s="41">
        <v>14094519</v>
      </c>
      <c r="J64" s="41">
        <v>15209224</v>
      </c>
      <c r="K64" s="42">
        <v>16959632</v>
      </c>
      <c r="L64" s="42">
        <v>14782479</v>
      </c>
      <c r="M64" s="42">
        <v>14198261</v>
      </c>
      <c r="N64" s="42">
        <v>17343159</v>
      </c>
      <c r="O64" s="42">
        <v>14685736</v>
      </c>
      <c r="P64" s="42">
        <v>14804197</v>
      </c>
      <c r="Q64" s="43">
        <v>15620687</v>
      </c>
      <c r="R64" s="35">
        <f t="shared" si="2"/>
        <v>180653817</v>
      </c>
    </row>
    <row r="65" spans="1:18" ht="14.25" outlineLevel="1" thickBot="1">
      <c r="A65" s="6" t="str">
        <f>IF($D64="","$$DEL","NOPOST")</f>
        <v>NOPOST</v>
      </c>
      <c r="C65" s="36"/>
      <c r="D65" s="40"/>
      <c r="E65" s="37" t="s">
        <v>49</v>
      </c>
      <c r="F65" s="38">
        <v>15890898</v>
      </c>
      <c r="G65" s="38">
        <v>13940692</v>
      </c>
      <c r="H65" s="38">
        <v>13941828</v>
      </c>
      <c r="I65" s="38">
        <v>14592608</v>
      </c>
      <c r="J65" s="38"/>
      <c r="K65" s="38"/>
      <c r="L65" s="38"/>
      <c r="M65" s="38"/>
      <c r="N65" s="38"/>
      <c r="O65" s="38"/>
      <c r="P65" s="38"/>
      <c r="Q65" s="38"/>
      <c r="R65" s="39">
        <f t="shared" si="2"/>
        <v>58366026</v>
      </c>
    </row>
    <row r="66" spans="1:18" ht="14.25" outlineLevel="1" thickBot="1">
      <c r="A66" s="6" t="str">
        <f>IF($D66="","$$DEL","NOPOST")</f>
        <v>NOPOST</v>
      </c>
      <c r="B66" s="6">
        <v>2004</v>
      </c>
      <c r="C66" s="36"/>
      <c r="D66" s="40" t="s">
        <v>73</v>
      </c>
      <c r="E66" s="33" t="s">
        <v>48</v>
      </c>
      <c r="F66" s="41">
        <v>6349931</v>
      </c>
      <c r="G66" s="41">
        <v>6232544</v>
      </c>
      <c r="H66" s="41">
        <v>5713033</v>
      </c>
      <c r="I66" s="41">
        <v>6345208</v>
      </c>
      <c r="J66" s="41">
        <v>6653497</v>
      </c>
      <c r="K66" s="42">
        <v>7000000</v>
      </c>
      <c r="L66" s="42">
        <v>6461975</v>
      </c>
      <c r="M66" s="42">
        <v>6231129</v>
      </c>
      <c r="N66" s="42">
        <v>6549342</v>
      </c>
      <c r="O66" s="42">
        <v>6393515</v>
      </c>
      <c r="P66" s="42">
        <v>6670470</v>
      </c>
      <c r="Q66" s="43">
        <v>7147066</v>
      </c>
      <c r="R66" s="35">
        <f t="shared" si="2"/>
        <v>77747710</v>
      </c>
    </row>
    <row r="67" spans="1:18" ht="14.25" outlineLevel="1" thickBot="1">
      <c r="A67" s="6" t="str">
        <f>IF($D66="","$$DEL","NOPOST")</f>
        <v>NOPOST</v>
      </c>
      <c r="C67" s="36"/>
      <c r="D67" s="40"/>
      <c r="E67" s="37" t="s">
        <v>49</v>
      </c>
      <c r="F67" s="38">
        <v>6119373</v>
      </c>
      <c r="G67" s="38">
        <v>6344840</v>
      </c>
      <c r="H67" s="38">
        <v>5781418</v>
      </c>
      <c r="I67" s="38">
        <v>6230308</v>
      </c>
      <c r="J67" s="38"/>
      <c r="K67" s="38"/>
      <c r="L67" s="38"/>
      <c r="M67" s="38"/>
      <c r="N67" s="38"/>
      <c r="O67" s="38"/>
      <c r="P67" s="38"/>
      <c r="Q67" s="38"/>
      <c r="R67" s="39">
        <f t="shared" si="2"/>
        <v>24475939</v>
      </c>
    </row>
    <row r="68" spans="1:18" ht="14.25" outlineLevel="1" thickBot="1">
      <c r="A68" s="6" t="str">
        <f>IF($D68="","$$DEL","NOPOST")</f>
        <v>NOPOST</v>
      </c>
      <c r="B68" s="6">
        <v>2004</v>
      </c>
      <c r="C68" s="36"/>
      <c r="D68" s="40" t="s">
        <v>76</v>
      </c>
      <c r="E68" s="33" t="s">
        <v>48</v>
      </c>
      <c r="F68" s="41">
        <v>8334199</v>
      </c>
      <c r="G68" s="41">
        <v>7060999</v>
      </c>
      <c r="H68" s="41">
        <v>7635807</v>
      </c>
      <c r="I68" s="41">
        <v>7184210</v>
      </c>
      <c r="J68" s="41">
        <v>7980509</v>
      </c>
      <c r="K68" s="42">
        <v>9297445</v>
      </c>
      <c r="L68" s="42">
        <v>7890900</v>
      </c>
      <c r="M68" s="42">
        <v>7652517</v>
      </c>
      <c r="N68" s="42">
        <v>8642933</v>
      </c>
      <c r="O68" s="42">
        <v>7839896</v>
      </c>
      <c r="P68" s="42">
        <v>7959594</v>
      </c>
      <c r="Q68" s="43">
        <v>8655363</v>
      </c>
      <c r="R68" s="35">
        <f t="shared" si="2"/>
        <v>96134372</v>
      </c>
    </row>
    <row r="69" spans="1:18" ht="14.25" outlineLevel="1" thickBot="1">
      <c r="A69" s="6" t="str">
        <f>IF($D68="","$$DEL","NOPOST")</f>
        <v>NOPOST</v>
      </c>
      <c r="C69" s="36"/>
      <c r="D69" s="40"/>
      <c r="E69" s="37" t="s">
        <v>49</v>
      </c>
      <c r="F69" s="38">
        <v>8256841</v>
      </c>
      <c r="G69" s="38">
        <v>7127857</v>
      </c>
      <c r="H69" s="38">
        <v>7788138</v>
      </c>
      <c r="I69" s="38">
        <v>7022009</v>
      </c>
      <c r="J69" s="38"/>
      <c r="K69" s="38"/>
      <c r="L69" s="38"/>
      <c r="M69" s="38"/>
      <c r="N69" s="38"/>
      <c r="O69" s="38"/>
      <c r="P69" s="38"/>
      <c r="Q69" s="38"/>
      <c r="R69" s="39">
        <f t="shared" si="2"/>
        <v>30194845</v>
      </c>
    </row>
    <row r="70" spans="1:18" ht="14.25" outlineLevel="1" thickBot="1">
      <c r="A70" s="6" t="str">
        <f>IF($D70="","$$DEL","NOPOST")</f>
        <v>NOPOST</v>
      </c>
      <c r="B70" s="6">
        <v>2004</v>
      </c>
      <c r="C70" s="36"/>
      <c r="D70" s="40" t="s">
        <v>77</v>
      </c>
      <c r="E70" s="33" t="s">
        <v>48</v>
      </c>
      <c r="F70" s="41">
        <v>30055492</v>
      </c>
      <c r="G70" s="41">
        <v>26054060</v>
      </c>
      <c r="H70" s="41">
        <v>25463026</v>
      </c>
      <c r="I70" s="41">
        <v>27542846</v>
      </c>
      <c r="J70" s="41">
        <v>28450770</v>
      </c>
      <c r="K70" s="42">
        <v>29483853</v>
      </c>
      <c r="L70" s="42">
        <v>28233438</v>
      </c>
      <c r="M70" s="42">
        <v>27979426</v>
      </c>
      <c r="N70" s="42">
        <v>33071258</v>
      </c>
      <c r="O70" s="42">
        <v>28138495</v>
      </c>
      <c r="P70" s="42">
        <v>29226565</v>
      </c>
      <c r="Q70" s="43">
        <v>29321577</v>
      </c>
      <c r="R70" s="35">
        <f t="shared" si="2"/>
        <v>343020806</v>
      </c>
    </row>
    <row r="71" spans="1:18" ht="14.25" outlineLevel="1" thickBot="1">
      <c r="A71" s="6" t="str">
        <f>IF($D70="","$$DEL","NOPOST")</f>
        <v>NOPOST</v>
      </c>
      <c r="C71" s="36"/>
      <c r="D71" s="40"/>
      <c r="E71" s="37" t="s">
        <v>49</v>
      </c>
      <c r="F71" s="38">
        <v>29895713</v>
      </c>
      <c r="G71" s="38">
        <v>25736081</v>
      </c>
      <c r="H71" s="38">
        <v>25187424</v>
      </c>
      <c r="I71" s="38">
        <v>26850163</v>
      </c>
      <c r="J71" s="38"/>
      <c r="K71" s="38"/>
      <c r="L71" s="38"/>
      <c r="M71" s="38"/>
      <c r="N71" s="38"/>
      <c r="O71" s="38"/>
      <c r="P71" s="38"/>
      <c r="Q71" s="38"/>
      <c r="R71" s="39">
        <f t="shared" si="2"/>
        <v>107669381</v>
      </c>
    </row>
    <row r="72" spans="1:18" s="5" customFormat="1" ht="14.25" thickBot="1">
      <c r="A72"/>
      <c r="B72"/>
      <c r="C72" s="31" t="s">
        <v>78</v>
      </c>
      <c r="D72" s="32"/>
      <c r="E72" s="33" t="s">
        <v>48</v>
      </c>
      <c r="F72" s="34">
        <f>SUMIF($E73:$E83,$E72,F73:F83)</f>
        <v>62080978</v>
      </c>
      <c r="G72" s="34">
        <f>SUMIF($E73:$E83,$E72,G73:G83)</f>
        <v>56580298</v>
      </c>
      <c r="H72" s="34">
        <f>SUMIF($E73:$E83,$E72,H73:H83)</f>
        <v>56831777</v>
      </c>
      <c r="I72" s="34">
        <f>SUMIF($E73:$E83,$E72,I73:I83)</f>
        <v>55838663</v>
      </c>
      <c r="J72" s="34">
        <f>SUMIF($E73:$E83,$E72,J73:J83)</f>
        <v>47046158</v>
      </c>
      <c r="K72" s="34">
        <f>SUMIF($E73:$E83,$E72,K73:K83)</f>
        <v>493131234</v>
      </c>
      <c r="L72" s="34">
        <f>SUMIF($E73:$E83,$E72,L73:L83)</f>
        <v>499878614</v>
      </c>
      <c r="M72" s="34">
        <f>SUMIF($E73:$E83,$E72,M73:M83)</f>
        <v>504962853</v>
      </c>
      <c r="N72" s="34">
        <f>SUMIF($E73:$E83,$E72,N73:N83)</f>
        <v>487185075</v>
      </c>
      <c r="O72" s="34">
        <f>SUMIF($E73:$E83,$E72,O73:O83)</f>
        <v>486027419</v>
      </c>
      <c r="P72" s="34">
        <f>SUMIF($E73:$E83,$E72,P73:P83)</f>
        <v>605919642</v>
      </c>
      <c r="Q72" s="34">
        <f>SUMIF($E73:$E83,$E72,Q73:Q83)</f>
        <v>476458853</v>
      </c>
      <c r="R72" s="35">
        <f t="shared" si="2"/>
        <v>3831941564</v>
      </c>
    </row>
    <row r="73" spans="3:18" ht="14.25" thickBot="1">
      <c r="C73" s="36"/>
      <c r="D73" s="44"/>
      <c r="E73" s="37" t="s">
        <v>49</v>
      </c>
      <c r="F73" s="38">
        <f>SUMIF($E74:$E83,$E73,F74:F83)</f>
        <v>60841993</v>
      </c>
      <c r="G73" s="38">
        <f>SUMIF($E74:$E83,$E73,G74:G83)</f>
        <v>55952396</v>
      </c>
      <c r="H73" s="38">
        <f>SUMIF($E74:$E83,$E73,H74:H83)</f>
        <v>56914627</v>
      </c>
      <c r="I73" s="38">
        <f>SUMIF($E74:$E83,$E73,I74:I83)</f>
        <v>57106489</v>
      </c>
      <c r="J73" s="38">
        <f>SUMIF($E74:$E83,$E73,J74:J83)</f>
        <v>0</v>
      </c>
      <c r="K73" s="38">
        <f>SUMIF($E74:$E83,$E73,K74:K83)</f>
        <v>0</v>
      </c>
      <c r="L73" s="38">
        <f>SUMIF($E74:$E83,$E73,L74:L83)</f>
        <v>0</v>
      </c>
      <c r="M73" s="38">
        <f>SUMIF($E74:$E83,$E73,M74:M83)</f>
        <v>0</v>
      </c>
      <c r="N73" s="38">
        <f>SUMIF($E74:$E83,$E73,N74:N83)</f>
        <v>0</v>
      </c>
      <c r="O73" s="38">
        <f>SUMIF($E74:$E83,$E73,O74:O83)</f>
        <v>0</v>
      </c>
      <c r="P73" s="38">
        <f>SUMIF($E74:$E83,$E73,P74:P83)</f>
        <v>0</v>
      </c>
      <c r="Q73" s="38">
        <f>SUMIF($E74:$E83,$E73,Q74:Q83)</f>
        <v>0</v>
      </c>
      <c r="R73" s="39">
        <f t="shared" si="2"/>
        <v>230815505</v>
      </c>
    </row>
    <row r="74" spans="1:18" ht="14.25" outlineLevel="1" thickBot="1">
      <c r="A74" s="6" t="str">
        <f>IF($D74="","$$DEL","NOPOST")</f>
        <v>NOPOST</v>
      </c>
      <c r="B74" s="6">
        <v>2004</v>
      </c>
      <c r="C74" s="36"/>
      <c r="D74" s="40" t="s">
        <v>79</v>
      </c>
      <c r="E74" s="33" t="s">
        <v>48</v>
      </c>
      <c r="F74" s="41">
        <v>14779646</v>
      </c>
      <c r="G74" s="41">
        <v>13249722</v>
      </c>
      <c r="H74" s="41">
        <v>14494050</v>
      </c>
      <c r="I74" s="41">
        <v>13000000</v>
      </c>
      <c r="J74" s="41">
        <v>400000</v>
      </c>
      <c r="K74" s="42">
        <v>5001000</v>
      </c>
      <c r="L74" s="42">
        <v>6001000</v>
      </c>
      <c r="M74" s="42">
        <v>9500000</v>
      </c>
      <c r="N74" s="42">
        <v>1000000</v>
      </c>
      <c r="O74" s="42">
        <v>1000000</v>
      </c>
      <c r="P74" s="42">
        <v>1000000</v>
      </c>
      <c r="Q74" s="43">
        <v>6000</v>
      </c>
      <c r="R74" s="35">
        <f t="shared" si="2"/>
        <v>79431418</v>
      </c>
    </row>
    <row r="75" spans="1:18" ht="14.25" outlineLevel="1" thickBot="1">
      <c r="A75" s="6" t="str">
        <f>IF($D74="","$$DEL","NOPOST")</f>
        <v>NOPOST</v>
      </c>
      <c r="C75" s="36"/>
      <c r="D75" s="40"/>
      <c r="E75" s="37" t="s">
        <v>49</v>
      </c>
      <c r="F75" s="38">
        <v>14520052</v>
      </c>
      <c r="G75" s="38">
        <v>13167007</v>
      </c>
      <c r="H75" s="38">
        <v>14574992</v>
      </c>
      <c r="I75" s="38">
        <v>13817315</v>
      </c>
      <c r="J75" s="38"/>
      <c r="K75" s="38"/>
      <c r="L75" s="38"/>
      <c r="M75" s="38"/>
      <c r="N75" s="38"/>
      <c r="O75" s="38"/>
      <c r="P75" s="38"/>
      <c r="Q75" s="38"/>
      <c r="R75" s="39">
        <f t="shared" si="2"/>
        <v>56079366</v>
      </c>
    </row>
    <row r="76" spans="1:18" ht="14.25" outlineLevel="1" thickBot="1">
      <c r="A76" s="6" t="str">
        <f>IF($D76="","$$DEL","NOPOST")</f>
        <v>NOPOST</v>
      </c>
      <c r="B76" s="6">
        <v>2004</v>
      </c>
      <c r="C76" s="36"/>
      <c r="D76" s="40" t="s">
        <v>80</v>
      </c>
      <c r="E76" s="33" t="s">
        <v>48</v>
      </c>
      <c r="F76" s="41">
        <v>18087265</v>
      </c>
      <c r="G76" s="41">
        <v>16746759</v>
      </c>
      <c r="H76" s="41">
        <v>15968027</v>
      </c>
      <c r="I76" s="41">
        <v>15748574</v>
      </c>
      <c r="J76" s="41">
        <v>18088614</v>
      </c>
      <c r="K76" s="42">
        <v>12341234</v>
      </c>
      <c r="L76" s="42">
        <v>18088614</v>
      </c>
      <c r="M76" s="42">
        <v>19173853</v>
      </c>
      <c r="N76" s="42">
        <v>19173853</v>
      </c>
      <c r="O76" s="42">
        <v>19173853</v>
      </c>
      <c r="P76" s="42">
        <v>19173853</v>
      </c>
      <c r="Q76" s="43">
        <v>19173853</v>
      </c>
      <c r="R76" s="35">
        <f t="shared" si="2"/>
        <v>210938352</v>
      </c>
    </row>
    <row r="77" spans="1:18" ht="14.25" outlineLevel="1" thickBot="1">
      <c r="A77" s="6" t="str">
        <f>IF($D76="","$$DEL","NOPOST")</f>
        <v>NOPOST</v>
      </c>
      <c r="C77" s="36"/>
      <c r="D77" s="40"/>
      <c r="E77" s="37" t="s">
        <v>49</v>
      </c>
      <c r="F77" s="38">
        <v>17870538</v>
      </c>
      <c r="G77" s="38">
        <v>16088184</v>
      </c>
      <c r="H77" s="38">
        <v>16279865</v>
      </c>
      <c r="I77" s="38">
        <v>16413160</v>
      </c>
      <c r="J77" s="38"/>
      <c r="K77" s="38"/>
      <c r="L77" s="38"/>
      <c r="M77" s="38"/>
      <c r="N77" s="38"/>
      <c r="O77" s="38"/>
      <c r="P77" s="38"/>
      <c r="Q77" s="38"/>
      <c r="R77" s="39">
        <f t="shared" si="2"/>
        <v>66651747</v>
      </c>
    </row>
    <row r="78" spans="1:18" ht="14.25" outlineLevel="1" thickBot="1">
      <c r="A78" s="6" t="str">
        <f>IF($D78="","$$DEL","NOPOST")</f>
        <v>NOPOST</v>
      </c>
      <c r="B78" s="6">
        <v>2004</v>
      </c>
      <c r="C78" s="36"/>
      <c r="D78" s="40" t="s">
        <v>81</v>
      </c>
      <c r="E78" s="33" t="s">
        <v>48</v>
      </c>
      <c r="F78" s="41">
        <v>10162137</v>
      </c>
      <c r="G78" s="41">
        <v>8991978</v>
      </c>
      <c r="H78" s="41">
        <v>8985427</v>
      </c>
      <c r="I78" s="41">
        <v>9422667</v>
      </c>
      <c r="J78" s="41">
        <v>9573796</v>
      </c>
      <c r="K78" s="42">
        <v>9500000</v>
      </c>
      <c r="L78" s="42">
        <v>9500000</v>
      </c>
      <c r="M78" s="42">
        <v>10000000</v>
      </c>
      <c r="N78" s="42">
        <v>10000000</v>
      </c>
      <c r="O78" s="42">
        <v>4564566</v>
      </c>
      <c r="P78" s="42">
        <v>123456789</v>
      </c>
      <c r="Q78" s="43">
        <v>450000</v>
      </c>
      <c r="R78" s="35">
        <f t="shared" si="2"/>
        <v>214607360</v>
      </c>
    </row>
    <row r="79" spans="1:18" ht="14.25" outlineLevel="1" thickBot="1">
      <c r="A79" s="6" t="str">
        <f>IF($D78="","$$DEL","NOPOST")</f>
        <v>NOPOST</v>
      </c>
      <c r="C79" s="36"/>
      <c r="D79" s="40"/>
      <c r="E79" s="37" t="s">
        <v>49</v>
      </c>
      <c r="F79" s="38">
        <v>9947722</v>
      </c>
      <c r="G79" s="38">
        <v>9093982</v>
      </c>
      <c r="H79" s="38">
        <v>8925181</v>
      </c>
      <c r="I79" s="38">
        <v>9410087</v>
      </c>
      <c r="J79" s="38"/>
      <c r="K79" s="38"/>
      <c r="L79" s="38"/>
      <c r="M79" s="38"/>
      <c r="N79" s="38"/>
      <c r="O79" s="38"/>
      <c r="P79" s="38"/>
      <c r="Q79" s="38"/>
      <c r="R79" s="39">
        <f t="shared" si="2"/>
        <v>37376972</v>
      </c>
    </row>
    <row r="80" spans="1:18" ht="14.25" outlineLevel="1" thickBot="1">
      <c r="A80" s="6" t="str">
        <f>IF($D80="","$$DEL","NOPOST")</f>
        <v>NOPOST</v>
      </c>
      <c r="B80" s="6">
        <v>2004</v>
      </c>
      <c r="C80" s="36"/>
      <c r="D80" s="40" t="s">
        <v>82</v>
      </c>
      <c r="E80" s="33" t="s">
        <v>48</v>
      </c>
      <c r="F80" s="41">
        <v>6592691</v>
      </c>
      <c r="G80" s="41">
        <v>5992077</v>
      </c>
      <c r="H80" s="41">
        <v>6185943</v>
      </c>
      <c r="I80" s="41">
        <v>5923411</v>
      </c>
      <c r="J80" s="41">
        <v>6520144</v>
      </c>
      <c r="K80" s="42">
        <v>456789000</v>
      </c>
      <c r="L80" s="42">
        <v>456789000</v>
      </c>
      <c r="M80" s="42">
        <v>456789000</v>
      </c>
      <c r="N80" s="42">
        <v>456789000</v>
      </c>
      <c r="O80" s="42">
        <v>456789000</v>
      </c>
      <c r="P80" s="42">
        <v>456789000</v>
      </c>
      <c r="Q80" s="43">
        <v>456789000</v>
      </c>
      <c r="R80" s="35">
        <f t="shared" si="2"/>
        <v>3228737266</v>
      </c>
    </row>
    <row r="81" spans="1:18" ht="14.25" outlineLevel="1" thickBot="1">
      <c r="A81" s="6" t="str">
        <f>IF($D80="","$$DEL","NOPOST")</f>
        <v>NOPOST</v>
      </c>
      <c r="C81" s="36"/>
      <c r="D81" s="40"/>
      <c r="E81" s="37" t="s">
        <v>49</v>
      </c>
      <c r="F81" s="38">
        <v>6266398</v>
      </c>
      <c r="G81" s="38">
        <v>6038304</v>
      </c>
      <c r="H81" s="38">
        <v>6123259</v>
      </c>
      <c r="I81" s="38">
        <v>5935344</v>
      </c>
      <c r="J81" s="38"/>
      <c r="K81" s="38"/>
      <c r="L81" s="38"/>
      <c r="M81" s="38"/>
      <c r="N81" s="38"/>
      <c r="O81" s="38"/>
      <c r="P81" s="38"/>
      <c r="Q81" s="38"/>
      <c r="R81" s="39">
        <f t="shared" si="2"/>
        <v>24363305</v>
      </c>
    </row>
    <row r="82" spans="1:18" ht="14.25" outlineLevel="1" thickBot="1">
      <c r="A82" s="6" t="str">
        <f>IF($D82="","$$DEL","NOPOST")</f>
        <v>NOPOST</v>
      </c>
      <c r="B82" s="6">
        <v>2004</v>
      </c>
      <c r="C82" s="36"/>
      <c r="D82" s="40" t="s">
        <v>83</v>
      </c>
      <c r="E82" s="33" t="s">
        <v>48</v>
      </c>
      <c r="F82" s="41">
        <v>12459239</v>
      </c>
      <c r="G82" s="41">
        <v>11599762</v>
      </c>
      <c r="H82" s="41">
        <v>11198330</v>
      </c>
      <c r="I82" s="41">
        <v>11744011</v>
      </c>
      <c r="J82" s="41">
        <v>12463604</v>
      </c>
      <c r="K82" s="42">
        <v>9500000</v>
      </c>
      <c r="L82" s="42">
        <v>9500000</v>
      </c>
      <c r="M82" s="42">
        <v>9500000</v>
      </c>
      <c r="N82" s="42">
        <v>222222</v>
      </c>
      <c r="O82" s="42">
        <v>4500000</v>
      </c>
      <c r="P82" s="42">
        <v>5500000</v>
      </c>
      <c r="Q82" s="43">
        <v>40000</v>
      </c>
      <c r="R82" s="35">
        <f t="shared" si="2"/>
        <v>98227168</v>
      </c>
    </row>
    <row r="83" spans="1:18" ht="13.5" outlineLevel="1">
      <c r="A83" s="6" t="str">
        <f>IF($D82="","$$DEL","NOPOST")</f>
        <v>NOPOST</v>
      </c>
      <c r="C83" s="36"/>
      <c r="D83" s="40"/>
      <c r="E83" s="37" t="s">
        <v>49</v>
      </c>
      <c r="F83" s="38">
        <v>12237283</v>
      </c>
      <c r="G83" s="38">
        <v>11564919</v>
      </c>
      <c r="H83" s="38">
        <v>11011330</v>
      </c>
      <c r="I83" s="38">
        <v>11530583</v>
      </c>
      <c r="J83" s="38"/>
      <c r="K83" s="38"/>
      <c r="L83" s="38"/>
      <c r="M83" s="38"/>
      <c r="N83" s="38"/>
      <c r="O83" s="38"/>
      <c r="P83" s="38"/>
      <c r="Q83" s="38"/>
      <c r="R83" s="39">
        <f t="shared" si="2"/>
        <v>46344115</v>
      </c>
    </row>
  </sheetData>
  <sheetProtection sheet="1" objects="1" scenarios="1"/>
  <mergeCells count="1">
    <mergeCell ref="L10:P10"/>
  </mergeCells>
  <conditionalFormatting sqref="F13:Q13 F15:R15 F17:R17 F19:R19 F21:Q21 F37:Q37 F45:Q45 F51:Q51 F61:Q61 F73:Q73 F23:R23 F39:R39 F47:R47 F53:R53 F63:R63 F75:R75 F25:R25 F41:R41 F49:R49 F55:R55 F65:R65 F77:R77 F27:R27 F43:R43 F57:R57 F67:R67 F79:R79 F29:R29 F59:R59 F69:R69 F81:R81 F31:R31 F71:R71 F83:R83 F33:R33 F35:R35">
    <cfRule type="expression" priority="1" dxfId="1" stopIfTrue="1">
      <formula>(F13-F12)&gt;0</formula>
    </cfRule>
    <cfRule type="expression" priority="2" dxfId="0" stopIfTrue="1">
      <formula>(F13-F12)&lt;=0</formula>
    </cfRule>
  </conditionalFormatting>
  <dataValidations count="7">
    <dataValidation type="whole" allowBlank="1" showInputMessage="1" showErrorMessage="1" sqref="B82 B80 B78 B76 B74 B62 B64 B66 B68 B70 B58 B56 B54 B52 B46 B48 B42 B40 B38 B22 B24 B26 B28 B30 B32 B34 B14 B18 B16">
      <formula1>0</formula1>
      <formula2>2100</formula2>
    </dataValidation>
    <dataValidation type="textLength" allowBlank="1" showInputMessage="1" showErrorMessage="1" sqref="D74:D83 D62:D71 D52:D59 D46:D49 D38:D43 D22:D35 D14:D19">
      <formula1>1</formula1>
      <formula2>50</formula2>
    </dataValidation>
    <dataValidation type="whole" allowBlank="1" showInputMessage="1" showErrorMessage="1" sqref="F78:Q78 F80:Q80 F82:Q82 F76:Q76 F74:Q74 F62:Q62 F64:Q64 F70:Q70 F68:Q68 F66:Q66 F56:Q56 F58:Q58 F54:Q54 F52:Q52 F46:Q46 F48:Q48 F42:Q42 F40:Q40 F38:Q38 F22:Q22 F24:Q24 F34:Q34 F32:Q32 F30:Q30 F28:Q28 F26:Q26 F14:Q14 F18:Q18 F16:Q16">
      <formula1>1</formula1>
      <formula2>999999999999</formula2>
    </dataValidation>
    <dataValidation type="list" allowBlank="1" showInputMessage="1" showErrorMessage="1" sqref="O5">
      <formula1>"http,https"</formula1>
    </dataValidation>
    <dataValidation type="list" allowBlank="1" showInputMessage="1" showErrorMessage="1" sqref="R5">
      <formula1>"Yes,No"</formula1>
    </dataValidation>
    <dataValidation type="textLength" allowBlank="1" showInputMessage="1" showErrorMessage="1" imeMode="off" sqref="A5">
      <formula1>0</formula1>
      <formula2>20</formula2>
    </dataValidation>
    <dataValidation type="textLength" allowBlank="1" showInputMessage="1" showErrorMessage="1" sqref="E6">
      <formula1>0</formula1>
      <formula2>10</formula2>
    </dataValidation>
  </dataValidations>
  <printOptions/>
  <pageMargins left="0.7874015748031497" right="0" top="0.5905511811023623" bottom="0.5905511811023623" header="0.5118110236220472" footer="0.5118110236220472"/>
  <pageSetup horizontalDpi="600" verticalDpi="600" orientation="portrait" paperSize="9" r:id="rId4"/>
  <headerFooter alignWithMargins="0">
    <oddFooter>&amp;C&amp;P / &amp;N ページ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miyamori</dc:creator>
  <cp:keywords/>
  <dc:description/>
  <cp:lastModifiedBy>Windows ユーザー</cp:lastModifiedBy>
  <cp:lastPrinted>2011-12-22T08:01:26Z</cp:lastPrinted>
  <dcterms:created xsi:type="dcterms:W3CDTF">2011-02-10T05:04:23Z</dcterms:created>
  <dcterms:modified xsi:type="dcterms:W3CDTF">2024-05-04T19:04:35Z</dcterms:modified>
  <cp:category/>
  <cp:version/>
  <cp:contentType/>
  <cp:contentStatus/>
</cp:coreProperties>
</file>